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<sst xmlns="http://schemas.openxmlformats.org/spreadsheetml/2006/main" count="233" uniqueCount="166">
  <si>
    <t>西藏自治区林芝市2021年全区巩固拓展脱贫攻坚财政涉农资金整合表</t>
  </si>
  <si>
    <t>单位：万元</t>
  </si>
  <si>
    <t>序号</t>
  </si>
  <si>
    <t xml:space="preserve"> 项目名称</t>
  </si>
  <si>
    <t>自治区下达文号</t>
  </si>
  <si>
    <t>市级下达指标号</t>
  </si>
  <si>
    <t>实际下达金额</t>
  </si>
  <si>
    <t>其中</t>
  </si>
  <si>
    <t>小计</t>
  </si>
  <si>
    <t>巴宜区</t>
  </si>
  <si>
    <t>米林县</t>
  </si>
  <si>
    <t>朗县</t>
  </si>
  <si>
    <t>工布江达县</t>
  </si>
  <si>
    <t>波密县</t>
  </si>
  <si>
    <t>察隅县</t>
  </si>
  <si>
    <t>墨脱县</t>
  </si>
  <si>
    <t>市本级</t>
  </si>
  <si>
    <t>备注</t>
  </si>
  <si>
    <t>实际统筹整合规模</t>
  </si>
  <si>
    <t>资金合计</t>
  </si>
  <si>
    <t>纳入统筹整合总规模</t>
  </si>
  <si>
    <t>一、中央资金小计</t>
  </si>
  <si>
    <t xml:space="preserve">     其中：实际统筹整合总规模</t>
  </si>
  <si>
    <t>衔接推进乡村振兴补助资金</t>
  </si>
  <si>
    <t>A、发展资金</t>
  </si>
  <si>
    <t>藏财农指〔2020〕45号</t>
  </si>
  <si>
    <t>林财农指〔2020〕79号</t>
  </si>
  <si>
    <t>藏财农指〔2021〕14号</t>
  </si>
  <si>
    <t>林财农指〔2021〕28号      林财农指〔2021〕34号</t>
  </si>
  <si>
    <t>B、少数民族发展资金（含兴边富民）</t>
  </si>
  <si>
    <t>C、以工代赈资金</t>
  </si>
  <si>
    <t>D、欠发达农场扶贫支出方向</t>
  </si>
  <si>
    <t>藏财农指〔2020〕44号</t>
  </si>
  <si>
    <t xml:space="preserve">林财农指〔2020〕68号      </t>
  </si>
  <si>
    <t xml:space="preserve">藏财农指〔2021〕17号 </t>
  </si>
  <si>
    <t>林财农指﹝2021﹞37号</t>
  </si>
  <si>
    <t>E、欠发达林场扶贫支出方向</t>
  </si>
  <si>
    <t>水利发展资金总规模</t>
  </si>
  <si>
    <t xml:space="preserve">藏财农指〔2020〕47号 
                       </t>
  </si>
  <si>
    <t>林财农指﹝2020﹞76号</t>
  </si>
  <si>
    <t>藏财农指〔2021〕13号</t>
  </si>
  <si>
    <t>林财农指﹝2021﹞42号</t>
  </si>
  <si>
    <t>其中：实际整合</t>
  </si>
  <si>
    <t>农业生产发展资金</t>
  </si>
  <si>
    <t>总规模(A,包含该项资金的全部支出方向)</t>
  </si>
  <si>
    <t>藏财农指〔2020〕49号</t>
  </si>
  <si>
    <t>林财农指〔2021〕9号</t>
  </si>
  <si>
    <t>藏财农指〔2021〕19号</t>
  </si>
  <si>
    <t>林财农指〔2021〕35号 林财农指〔2021〕38号 林财农指〔2021〕43号 林财农指〔2021〕45号  林财农指〔2021〕50号</t>
  </si>
  <si>
    <t>★耕地地力保护补贴(B1)</t>
  </si>
  <si>
    <t>其中（B）:</t>
  </si>
  <si>
    <t>林财农指〔2021〕35号</t>
  </si>
  <si>
    <t>★农机购置补贴(B2)</t>
  </si>
  <si>
    <t>林财农指〔2021〕43号</t>
  </si>
  <si>
    <t>★支持适度规模经营(B3)</t>
  </si>
  <si>
    <t>★有机肥替代(B4)</t>
  </si>
  <si>
    <t>★农机深耕深松(B5)</t>
  </si>
  <si>
    <t>★产业兴村强县示范行动(B6)</t>
  </si>
  <si>
    <t>★现代农业产业园(B8)</t>
  </si>
  <si>
    <t>林财农指﹝2021﹞45号</t>
  </si>
  <si>
    <t>★耕地休耕(B9)</t>
  </si>
  <si>
    <t>扣除B后的资金规模（C=A-B）</t>
  </si>
  <si>
    <t>林业改革发展资金</t>
  </si>
  <si>
    <t xml:space="preserve">藏财资环指〔2020〕52号                         </t>
  </si>
  <si>
    <t>林财农指〔2021〕2号、3号、5号、10号</t>
  </si>
  <si>
    <t xml:space="preserve">藏财资环指〔2021〕16号                         </t>
  </si>
  <si>
    <t>其中（B）：森林资源管护及相关试点资金</t>
  </si>
  <si>
    <t>农田建设补助资金总规模</t>
  </si>
  <si>
    <t xml:space="preserve">藏财农指〔2020〕49号       </t>
  </si>
  <si>
    <t>林财农指﹝2021﹞4号</t>
  </si>
  <si>
    <t>藏财农指〔2021〕10号</t>
  </si>
  <si>
    <t>农村综合改革转移支付总规模</t>
  </si>
  <si>
    <t xml:space="preserve">藏财农指〔2020〕48号       </t>
  </si>
  <si>
    <t>林财农指﹝2021﹞6号、13号、44号</t>
  </si>
  <si>
    <t>藏财农指〔2021〕29号</t>
  </si>
  <si>
    <t>林财农指﹝2021﹞51号</t>
  </si>
  <si>
    <t>藏财农指〔2021〕33号</t>
  </si>
  <si>
    <t>林业生态保护恢复资金</t>
  </si>
  <si>
    <t>藏财资环指〔2020〕52号</t>
  </si>
  <si>
    <t>其中：草原生态修复治理补助资金部分</t>
  </si>
  <si>
    <t>林财农指〔2021〕2号</t>
  </si>
  <si>
    <t>林财农指〔2021〕5号</t>
  </si>
  <si>
    <t>农村环境整治资金总规模</t>
  </si>
  <si>
    <t>车辆购置税收入补助地方用于一般公路建设项目资金总规模（支持农村公路部分）</t>
  </si>
  <si>
    <t xml:space="preserve">藏财经指〔2021〕46号
</t>
  </si>
  <si>
    <t>林财经指〔2021〕38号</t>
  </si>
  <si>
    <t>交通局</t>
  </si>
  <si>
    <t>农村危房改造补助资金</t>
  </si>
  <si>
    <t xml:space="preserve">藏财社指〔2020〕158号                       </t>
  </si>
  <si>
    <t>林财社指〔2020〕105号</t>
  </si>
  <si>
    <t>藏财社指〔2021〕42号</t>
  </si>
  <si>
    <t>未下达</t>
  </si>
  <si>
    <t>中央专项彩票公益金支持扶贫资金</t>
  </si>
  <si>
    <t>产粮大县奖励资金总规模</t>
  </si>
  <si>
    <t>生猪（牛羊）调出大县奖励资金</t>
  </si>
  <si>
    <t>藏财经指〔2020〕89号</t>
  </si>
  <si>
    <t>农业资源及生态保护补助资金总规模（对农民的直接补贴除外）</t>
  </si>
  <si>
    <t>林财农指〔2021〕5号、9号</t>
  </si>
  <si>
    <t>藏财农指〔2021〕15号</t>
  </si>
  <si>
    <t>林财农指﹝2021﹞29号</t>
  </si>
  <si>
    <t>林财农指﹝2021﹞5号</t>
  </si>
  <si>
    <t>服务业发展专项资金（支持新农村现代流通服务网络工程部分）</t>
  </si>
  <si>
    <t>旅游发展基金总规模</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</si>
  <si>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</si>
  <si>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预算内投资小计</t>
  </si>
  <si>
    <t>其中：实际纳入统筹整合部分</t>
  </si>
  <si>
    <t>⑴农村扶贫公路中央基建投资</t>
  </si>
  <si>
    <t>⑵重大水利工程专项中央基建投资</t>
  </si>
  <si>
    <t>⑶农村电网改造升级工程中央基建投资</t>
  </si>
  <si>
    <t>⑷以工代赈示范工程中央基建投资</t>
  </si>
  <si>
    <t>藏财建指〔2021〕73号</t>
  </si>
  <si>
    <t>未收到指标</t>
  </si>
  <si>
    <t>⑸农村饮水安全巩固提升工程中央基建投资</t>
  </si>
  <si>
    <t>⑹动植物保护能力提升工程林业有害生物防治能力建设项目中央基建投资</t>
  </si>
  <si>
    <t>⑺农业可持续发展专项（畜禽粪污资源化利用整县推进项目）中央基建投资</t>
  </si>
  <si>
    <t>⑻农业生产发展（产业融合）专项中央基建投资</t>
  </si>
  <si>
    <t>⑼农村人居环境整治专项中央基建投资</t>
  </si>
  <si>
    <t>藏财建指〔2021〕55号</t>
  </si>
  <si>
    <t>林财经指〔2021〕37号</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</si>
  <si>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</si>
  <si>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</si>
  <si>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</si>
  <si>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</si>
  <si>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</si>
  <si>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</si>
  <si>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</si>
  <si>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</si>
  <si>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</si>
  <si>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t>⒆中央预算内投资用于“三农”建设的其他资金（属于整合范围但未在⑴-⒅列明的资金）</t>
  </si>
  <si>
    <t>二、自治区资金小计</t>
  </si>
  <si>
    <t>其中：纳入统筹整合总规模</t>
  </si>
  <si>
    <t xml:space="preserve">      实际统筹整合总规模</t>
  </si>
  <si>
    <t>发展资金</t>
  </si>
  <si>
    <t>藏财农指〔2021〕2号、藏财农指〔2021〕14号</t>
  </si>
  <si>
    <t>林财农指﹝2021﹞8号、34号</t>
  </si>
  <si>
    <t>少数民族资金</t>
  </si>
  <si>
    <t>藏财农指〔2021〕2号</t>
  </si>
  <si>
    <t>林财农指﹝2021﹞8号</t>
  </si>
  <si>
    <t>以工代赈资金</t>
  </si>
  <si>
    <t>藏财农指〔2021〕5号</t>
  </si>
  <si>
    <t>林财农指﹝2021﹞16号</t>
  </si>
  <si>
    <t>农业生产发展金总规模（含农牧民技能培训）</t>
  </si>
  <si>
    <t>藏财农指〔2021〕4号</t>
  </si>
  <si>
    <t>林财农指﹝2021﹞15号、17号、19号</t>
  </si>
  <si>
    <t>藏财农指〔2021〕23号</t>
  </si>
  <si>
    <t>林财农指﹝2021﹞52号、57号</t>
  </si>
  <si>
    <t>林业改革发展资金总规模（含防沙治沙、重点区域造林）</t>
  </si>
  <si>
    <t xml:space="preserve">藏财资环指〔2020〕52号                            </t>
  </si>
  <si>
    <t xml:space="preserve">藏财资环指〔2021〕10号 </t>
  </si>
  <si>
    <t>自治区彩票公益金支持扶贫开发（纳入统筹整合部分）</t>
  </si>
  <si>
    <t>藏财综指〔2021〕22号</t>
  </si>
  <si>
    <t>林财综（基）指〔2021〕2号、3号</t>
  </si>
  <si>
    <t>农业资源及生态环境保护补助资金总规模</t>
  </si>
  <si>
    <t>林财农指〔2021〕15号</t>
  </si>
  <si>
    <t>旅游发展资金（纳入统筹整合部分）</t>
  </si>
  <si>
    <t>藏财科教指〔2020〕112号</t>
  </si>
  <si>
    <t>自治区强基惠民经费（纳入统筹整合部分）</t>
  </si>
  <si>
    <t>藏财预指〔2020〕65号</t>
  </si>
  <si>
    <t>林财预指﹝2021﹞9号</t>
  </si>
  <si>
    <t>藏财预指〔2021〕6号</t>
  </si>
  <si>
    <t>应用技术研究与开发专项资金（原农科三费）（纳入统筹整合部分）</t>
  </si>
  <si>
    <t>三、市级资金小计</t>
  </si>
  <si>
    <t>年初预算</t>
  </si>
  <si>
    <t>林财农指﹝2021﹞39号</t>
  </si>
  <si>
    <t>四、县（区）资金小计</t>
  </si>
  <si>
    <t>以前年度生态岗位结转资金</t>
  </si>
</sst>
</file>

<file path=xl/styles.xml><?xml version="1.0" encoding="utf-8"?>
<styleSheet xmlns="http://schemas.openxmlformats.org/spreadsheetml/2006/main">
  <numFmts count="21">
    <numFmt numFmtId="42" formatCode="_ &quot;￥&quot;* #,##0_ ;_ &quot;￥&quot;* \-#,##0_ ;_ &quot;￥&quot;* &quot;-&quot;_ ;_ @_ "/>
    <numFmt numFmtId="44" formatCode="_ &quot;￥&quot;* #,##0.00_ ;_ &quot;￥&quot;* \-#,##0.00_ ;_ &quot;￥&quot;* &quot;-&quot;??_ ;_ @_ "/>
    <numFmt numFmtId="176" formatCode="#\ ??/??"/>
    <numFmt numFmtId="177" formatCode="_-* #,##0.00_-;\-* #,##0.00_-;_-* &quot;-&quot;??_-;_-@_-"/>
    <numFmt numFmtId="178" formatCode="yy\.mm\.dd"/>
    <numFmt numFmtId="43" formatCode="_ * #,##0.00_ ;_ * \-#,##0.00_ ;_ * &quot;-&quot;??_ ;_ @_ "/>
    <numFmt numFmtId="41" formatCode="_ * #,##0_ ;_ * \-#,##0_ ;_ * &quot;-&quot;_ ;_ @_ "/>
    <numFmt numFmtId="179" formatCode="&quot;$&quot;\ #,##0.00_-;[Red]&quot;$&quot;\ #,##0.00\-"/>
    <numFmt numFmtId="180" formatCode="#,##0.0_);\(#,##0.0\)"/>
    <numFmt numFmtId="181" formatCode="_-&quot;$&quot;\ * #,##0.00_-;_-&quot;$&quot;\ * #,##0.00\-;_-&quot;$&quot;\ * &quot;-&quot;??_-;_-@_-"/>
    <numFmt numFmtId="182" formatCode="_-&quot;$&quot;\ * #,##0_-;_-&quot;$&quot;\ * #,##0\-;_-&quot;$&quot;\ * &quot;-&quot;_-;_-@_-"/>
    <numFmt numFmtId="183" formatCode="\$#,##0;\(\$#,##0\)"/>
    <numFmt numFmtId="184" formatCode="&quot;$&quot;#,##0_);[Red]\(&quot;$&quot;#,##0\)"/>
    <numFmt numFmtId="185" formatCode="_(&quot;$&quot;* #,##0.00_);_(&quot;$&quot;* \(#,##0.00\);_(&quot;$&quot;* &quot;-&quot;??_);_(@_)"/>
    <numFmt numFmtId="186" formatCode="#,##0;\(#,##0\)"/>
    <numFmt numFmtId="187" formatCode="_-* #,##0_-;\-* #,##0_-;_-* &quot;-&quot;_-;_-@_-"/>
    <numFmt numFmtId="188" formatCode="\$#,##0.00;\(\$#,##0.00\)"/>
    <numFmt numFmtId="189" formatCode="&quot;$&quot;\ #,##0_-;[Red]&quot;$&quot;\ #,##0\-"/>
    <numFmt numFmtId="190" formatCode="&quot;$&quot;#,##0.00_);[Red]\(&quot;$&quot;#,##0.00\)"/>
    <numFmt numFmtId="191" formatCode="_(&quot;$&quot;* #,##0_);_(&quot;$&quot;* \(#,##0\);_(&quot;$&quot;* &quot;-&quot;_);_(@_)"/>
    <numFmt numFmtId="192" formatCode="#,##0.00_);[Red]\(#,##0.00\)"/>
  </numFmts>
  <fonts count="89">
    <font>
      <sz val="11"/>
      <color theme="1"/>
      <name val="宋体"/>
      <charset val="134"/>
      <scheme val="minor"/>
    </font>
    <font>
      <sz val="10"/>
      <name val="仿宋"/>
      <charset val="134"/>
    </font>
    <font>
      <b/>
      <sz val="9"/>
      <name val="宋体"/>
      <charset val="134"/>
      <scheme val="minor"/>
    </font>
    <font>
      <sz val="9"/>
      <name val="宋体"/>
      <charset val="134"/>
      <scheme val="minor"/>
    </font>
    <font>
      <b/>
      <sz val="9"/>
      <color theme="1"/>
      <name val="宋体"/>
      <charset val="134"/>
      <scheme val="minor"/>
    </font>
    <font>
      <sz val="9"/>
      <color theme="1"/>
      <name val="宋体"/>
      <charset val="134"/>
      <scheme val="minor"/>
    </font>
    <font>
      <sz val="10"/>
      <color theme="1"/>
      <name val="仿宋"/>
      <charset val="134"/>
    </font>
    <font>
      <b/>
      <sz val="18"/>
      <name val="仿宋"/>
      <charset val="134"/>
    </font>
    <font>
      <b/>
      <sz val="10"/>
      <name val="宋体"/>
      <charset val="134"/>
      <scheme val="minor"/>
    </font>
    <font>
      <sz val="9"/>
      <color indexed="8"/>
      <name val="宋体"/>
      <charset val="134"/>
      <scheme val="minor"/>
    </font>
    <font>
      <sz val="10"/>
      <name val="宋体"/>
      <charset val="134"/>
      <scheme val="minor"/>
    </font>
    <font>
      <sz val="10"/>
      <color indexed="8"/>
      <name val="宋体"/>
      <charset val="134"/>
      <scheme val="minor"/>
    </font>
    <font>
      <b/>
      <sz val="10"/>
      <color indexed="8"/>
      <name val="宋体"/>
      <charset val="134"/>
      <scheme val="minor"/>
    </font>
    <font>
      <sz val="10"/>
      <color theme="1"/>
      <name val="宋体"/>
      <charset val="134"/>
      <scheme val="minor"/>
    </font>
    <font>
      <b/>
      <sz val="10"/>
      <color rgb="FFFF0000"/>
      <name val="宋体"/>
      <charset val="134"/>
      <scheme val="minor"/>
    </font>
    <font>
      <sz val="9"/>
      <color rgb="FFFF0000"/>
      <name val="宋体"/>
      <charset val="134"/>
      <scheme val="minor"/>
    </font>
    <font>
      <b/>
      <sz val="9"/>
      <color indexed="8"/>
      <name val="宋体"/>
      <charset val="134"/>
      <scheme val="minor"/>
    </font>
    <font>
      <b/>
      <sz val="9"/>
      <color rgb="FFFF0000"/>
      <name val="宋体"/>
      <charset val="134"/>
      <scheme val="minor"/>
    </font>
    <font>
      <b/>
      <sz val="10"/>
      <color theme="1"/>
      <name val="宋体"/>
      <charset val="134"/>
      <scheme val="minor"/>
    </font>
    <font>
      <sz val="8"/>
      <name val="Arial"/>
      <charset val="134"/>
    </font>
    <font>
      <sz val="11"/>
      <color indexed="8"/>
      <name val="宋体"/>
      <charset val="134"/>
    </font>
    <font>
      <b/>
      <sz val="11"/>
      <color indexed="63"/>
      <name val="宋体"/>
      <charset val="134"/>
    </font>
    <font>
      <sz val="11"/>
      <color indexed="62"/>
      <name val="宋体"/>
      <charset val="134"/>
    </font>
    <font>
      <b/>
      <sz val="11"/>
      <color indexed="8"/>
      <name val="宋体"/>
      <charset val="134"/>
    </font>
    <font>
      <sz val="12"/>
      <color indexed="9"/>
      <name val="宋体"/>
      <charset val="134"/>
    </font>
    <font>
      <b/>
      <sz val="11"/>
      <color indexed="52"/>
      <name val="宋体"/>
      <charset val="134"/>
    </font>
    <font>
      <b/>
      <sz val="12"/>
      <name val="Arial"/>
      <charset val="134"/>
    </font>
    <font>
      <sz val="12"/>
      <color indexed="8"/>
      <name val="宋体"/>
      <charset val="134"/>
    </font>
    <font>
      <sz val="11"/>
      <color indexed="9"/>
      <name val="宋体"/>
      <charset val="134"/>
    </font>
    <font>
      <sz val="10"/>
      <name val="Arial"/>
      <charset val="134"/>
    </font>
    <font>
      <sz val="11"/>
      <color theme="1"/>
      <name val="宋体"/>
      <charset val="134"/>
      <scheme val="minor"/>
    </font>
    <font>
      <sz val="11"/>
      <color rgb="FF3F3F76"/>
      <name val="宋体"/>
      <charset val="0"/>
      <scheme val="minor"/>
    </font>
    <font>
      <b/>
      <sz val="11"/>
      <color rgb="FF3F3F3F"/>
      <name val="宋体"/>
      <charset val="0"/>
      <scheme val="minor"/>
    </font>
    <font>
      <sz val="12"/>
      <name val="Times New Roman"/>
      <charset val="134"/>
    </font>
    <font>
      <sz val="11"/>
      <color theme="1"/>
      <name val="宋体"/>
      <charset val="0"/>
      <scheme val="minor"/>
    </font>
    <font>
      <sz val="12"/>
      <name val="宋体"/>
      <charset val="134"/>
    </font>
    <font>
      <sz val="11"/>
      <color indexed="20"/>
      <name val="宋体"/>
      <charset val="134"/>
    </font>
    <font>
      <sz val="11"/>
      <color theme="0"/>
      <name val="宋体"/>
      <charset val="0"/>
      <scheme val="minor"/>
    </font>
    <font>
      <sz val="8"/>
      <name val="Times New Roman"/>
      <charset val="134"/>
    </font>
    <font>
      <sz val="11"/>
      <color rgb="FFFA7D00"/>
      <name val="宋体"/>
      <charset val="0"/>
      <scheme val="minor"/>
    </font>
    <font>
      <b/>
      <sz val="11"/>
      <color indexed="9"/>
      <name val="宋体"/>
      <charset val="134"/>
    </font>
    <font>
      <b/>
      <sz val="11"/>
      <color theme="3"/>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5"/>
      <color theme="3"/>
      <name val="宋体"/>
      <charset val="134"/>
      <scheme val="minor"/>
    </font>
    <font>
      <sz val="11"/>
      <color rgb="FFFF0000"/>
      <name val="宋体"/>
      <charset val="0"/>
      <scheme val="minor"/>
    </font>
    <font>
      <sz val="10"/>
      <name val="Helv"/>
      <charset val="134"/>
    </font>
    <font>
      <b/>
      <sz val="18"/>
      <color theme="3"/>
      <name val="宋体"/>
      <charset val="134"/>
      <scheme val="minor"/>
    </font>
    <font>
      <sz val="10"/>
      <name val="Geneva"/>
      <charset val="134"/>
    </font>
    <font>
      <i/>
      <sz val="11"/>
      <color rgb="FF7F7F7F"/>
      <name val="宋体"/>
      <charset val="0"/>
      <scheme val="minor"/>
    </font>
    <font>
      <b/>
      <sz val="11"/>
      <color theme="1"/>
      <name val="宋体"/>
      <charset val="0"/>
      <scheme val="minor"/>
    </font>
    <font>
      <b/>
      <sz val="13"/>
      <color theme="3"/>
      <name val="宋体"/>
      <charset val="134"/>
      <scheme val="minor"/>
    </font>
    <font>
      <sz val="12"/>
      <color indexed="9"/>
      <name val="Helv"/>
      <charset val="134"/>
    </font>
    <font>
      <b/>
      <sz val="10"/>
      <name val="Tms Rmn"/>
      <charset val="134"/>
    </font>
    <font>
      <b/>
      <sz val="11"/>
      <color rgb="FFFA7D00"/>
      <name val="宋体"/>
      <charset val="0"/>
      <scheme val="minor"/>
    </font>
    <font>
      <b/>
      <sz val="11"/>
      <color indexed="53"/>
      <name val="宋体"/>
      <charset val="134"/>
    </font>
    <font>
      <b/>
      <sz val="11"/>
      <color rgb="FFFFFFFF"/>
      <name val="宋体"/>
      <charset val="0"/>
      <scheme val="minor"/>
    </font>
    <font>
      <sz val="11"/>
      <color indexed="17"/>
      <name val="宋体"/>
      <charset val="134"/>
    </font>
    <font>
      <sz val="10"/>
      <name val="MS Sans Serif"/>
      <charset val="134"/>
    </font>
    <font>
      <b/>
      <sz val="18"/>
      <color indexed="56"/>
      <name val="宋体"/>
      <charset val="134"/>
    </font>
    <font>
      <b/>
      <sz val="12"/>
      <color indexed="8"/>
      <name val="宋体"/>
      <charset val="134"/>
    </font>
    <font>
      <sz val="11"/>
      <color theme="1"/>
      <name val="Tahoma"/>
      <charset val="134"/>
    </font>
    <font>
      <sz val="11"/>
      <color rgb="FF006100"/>
      <name val="宋体"/>
      <charset val="0"/>
      <scheme val="minor"/>
    </font>
    <font>
      <sz val="11"/>
      <color rgb="FF9C6500"/>
      <name val="宋体"/>
      <charset val="0"/>
      <scheme val="minor"/>
    </font>
    <font>
      <b/>
      <sz val="18"/>
      <color indexed="62"/>
      <name val="宋体"/>
      <charset val="134"/>
    </font>
    <font>
      <sz val="10"/>
      <name val="楷体"/>
      <charset val="134"/>
    </font>
    <font>
      <sz val="10"/>
      <name val="Times New Roman"/>
      <charset val="134"/>
    </font>
    <font>
      <b/>
      <sz val="13"/>
      <color indexed="56"/>
      <name val="宋体"/>
      <charset val="134"/>
    </font>
    <font>
      <sz val="11"/>
      <color indexed="10"/>
      <name val="宋体"/>
      <charset val="134"/>
    </font>
    <font>
      <b/>
      <sz val="15"/>
      <color indexed="62"/>
      <name val="宋体"/>
      <charset val="134"/>
    </font>
    <font>
      <b/>
      <sz val="15"/>
      <color indexed="56"/>
      <name val="宋体"/>
      <charset val="134"/>
    </font>
    <font>
      <b/>
      <sz val="10"/>
      <name val="MS Sans Serif"/>
      <charset val="134"/>
    </font>
    <font>
      <b/>
      <sz val="11"/>
      <color indexed="56"/>
      <name val="宋体"/>
      <charset val="134"/>
    </font>
    <font>
      <b/>
      <sz val="9"/>
      <name val="Arial"/>
      <charset val="134"/>
    </font>
    <font>
      <sz val="9"/>
      <name val="宋体"/>
      <charset val="134"/>
    </font>
    <font>
      <sz val="11"/>
      <color indexed="60"/>
      <name val="宋体"/>
      <charset val="134"/>
    </font>
    <font>
      <sz val="12"/>
      <color indexed="17"/>
      <name val="宋体"/>
      <charset val="134"/>
    </font>
    <font>
      <b/>
      <sz val="11"/>
      <color indexed="62"/>
      <name val="宋体"/>
      <charset val="134"/>
    </font>
    <font>
      <sz val="12"/>
      <name val="Helv"/>
      <charset val="134"/>
    </font>
    <font>
      <sz val="12"/>
      <color indexed="16"/>
      <name val="宋体"/>
      <charset val="134"/>
    </font>
    <font>
      <sz val="7"/>
      <name val="Small Fonts"/>
      <charset val="134"/>
    </font>
    <font>
      <sz val="10"/>
      <color indexed="8"/>
      <name val="MS Sans Serif"/>
      <charset val="134"/>
    </font>
    <font>
      <b/>
      <sz val="13"/>
      <color indexed="62"/>
      <name val="宋体"/>
      <charset val="134"/>
    </font>
    <font>
      <b/>
      <sz val="14"/>
      <name val="楷体"/>
      <charset val="134"/>
    </font>
    <font>
      <b/>
      <sz val="10"/>
      <name val="Arial"/>
      <charset val="134"/>
    </font>
    <font>
      <sz val="11"/>
      <color indexed="52"/>
      <name val="宋体"/>
      <charset val="134"/>
    </font>
    <font>
      <i/>
      <sz val="11"/>
      <color indexed="23"/>
      <name val="宋体"/>
      <charset val="134"/>
    </font>
  </fonts>
  <fills count="67">
    <fill>
      <patternFill patternType="none"/>
    </fill>
    <fill>
      <patternFill patternType="gray125"/>
    </fill>
    <fill>
      <patternFill patternType="solid">
        <fgColor theme="0"/>
        <bgColor indexed="64"/>
      </patternFill>
    </fill>
    <fill>
      <patternFill patternType="solid">
        <fgColor theme="0"/>
        <bgColor indexed="13"/>
      </patternFill>
    </fill>
    <fill>
      <patternFill patternType="solid">
        <fgColor indexed="26"/>
        <bgColor indexed="64"/>
      </patternFill>
    </fill>
    <fill>
      <patternFill patternType="solid">
        <fgColor indexed="22"/>
        <bgColor indexed="64"/>
      </patternFill>
    </fill>
    <fill>
      <patternFill patternType="solid">
        <fgColor indexed="47"/>
        <bgColor indexed="64"/>
      </patternFill>
    </fill>
    <fill>
      <patternFill patternType="solid">
        <fgColor indexed="55"/>
        <bgColor indexed="64"/>
      </patternFill>
    </fill>
    <fill>
      <patternFill patternType="solid">
        <fgColor indexed="9"/>
        <bgColor indexed="64"/>
      </patternFill>
    </fill>
    <fill>
      <patternFill patternType="solid">
        <fgColor indexed="31"/>
        <bgColor indexed="64"/>
      </patternFill>
    </fill>
    <fill>
      <patternFill patternType="solid">
        <fgColor indexed="42"/>
        <bgColor indexed="64"/>
      </patternFill>
    </fill>
    <fill>
      <patternFill patternType="solid">
        <fgColor indexed="25"/>
        <bgColor indexed="64"/>
      </patternFill>
    </fill>
    <fill>
      <patternFill patternType="solid">
        <fgColor rgb="FFFFCC99"/>
        <bgColor indexed="64"/>
      </patternFill>
    </fill>
    <fill>
      <patternFill patternType="solid">
        <fgColor indexed="29"/>
        <bgColor indexed="64"/>
      </patternFill>
    </fill>
    <fill>
      <patternFill patternType="solid">
        <fgColor rgb="FFF2F2F2"/>
        <bgColor indexed="64"/>
      </patternFill>
    </fill>
    <fill>
      <patternFill patternType="solid">
        <fgColor theme="6" tint="0.799981688894314"/>
        <bgColor indexed="64"/>
      </patternFill>
    </fill>
    <fill>
      <patternFill patternType="solid">
        <fgColor indexed="45"/>
        <bgColor indexed="64"/>
      </patternFill>
    </fill>
    <fill>
      <patternFill patternType="solid">
        <fgColor theme="6"/>
        <bgColor indexed="64"/>
      </patternFill>
    </fill>
    <fill>
      <patternFill patternType="solid">
        <fgColor theme="9" tint="0.799981688894314"/>
        <bgColor indexed="64"/>
      </patternFill>
    </fill>
    <fill>
      <patternFill patternType="solid">
        <fgColor indexed="57"/>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indexed="44"/>
        <bgColor indexed="64"/>
      </patternFill>
    </fill>
    <fill>
      <patternFill patternType="solid">
        <fgColor indexed="46"/>
        <bgColor indexed="64"/>
      </patternFill>
    </fill>
    <fill>
      <patternFill patternType="solid">
        <fgColor rgb="FFFFFFCC"/>
        <bgColor indexed="64"/>
      </patternFill>
    </fill>
    <fill>
      <patternFill patternType="solid">
        <fgColor theme="5" tint="0.799981688894314"/>
        <bgColor indexed="64"/>
      </patternFill>
    </fill>
    <fill>
      <patternFill patternType="solid">
        <fgColor indexed="62"/>
        <bgColor indexed="64"/>
      </patternFill>
    </fill>
    <fill>
      <patternFill patternType="solid">
        <fgColor indexed="27"/>
        <bgColor indexed="64"/>
      </patternFill>
    </fill>
    <fill>
      <patternFill patternType="solid">
        <fgColor theme="7" tint="0.599993896298105"/>
        <bgColor indexed="64"/>
      </patternFill>
    </fill>
    <fill>
      <patternFill patternType="solid">
        <fgColor indexed="52"/>
        <bgColor indexed="64"/>
      </patternFill>
    </fill>
    <fill>
      <patternFill patternType="solid">
        <fgColor theme="4" tint="0.399975585192419"/>
        <bgColor indexed="64"/>
      </patternFill>
    </fill>
    <fill>
      <patternFill patternType="solid">
        <fgColor indexed="54"/>
        <bgColor indexed="64"/>
      </patternFill>
    </fill>
    <fill>
      <patternFill patternType="solid">
        <fgColor theme="7" tint="0.399975585192419"/>
        <bgColor indexed="64"/>
      </patternFill>
    </fill>
    <fill>
      <patternFill patternType="solid">
        <fgColor indexed="12"/>
        <bgColor indexed="64"/>
      </patternFill>
    </fill>
    <fill>
      <patternFill patternType="gray0625"/>
    </fill>
    <fill>
      <patternFill patternType="solid">
        <fgColor rgb="FFA5A5A5"/>
        <bgColor indexed="64"/>
      </patternFill>
    </fill>
    <fill>
      <patternFill patternType="solid">
        <fgColor theme="5"/>
        <bgColor indexed="64"/>
      </patternFill>
    </fill>
    <fill>
      <patternFill patternType="lightUp">
        <fgColor indexed="9"/>
        <bgColor indexed="29"/>
      </patternFill>
    </fill>
    <fill>
      <patternFill patternType="solid">
        <fgColor rgb="FFC6EFCE"/>
        <bgColor indexed="64"/>
      </patternFill>
    </fill>
    <fill>
      <patternFill patternType="solid">
        <fgColor indexed="10"/>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599993896298105"/>
        <bgColor indexed="64"/>
      </patternFill>
    </fill>
    <fill>
      <patternFill patternType="lightUp">
        <fgColor indexed="9"/>
        <bgColor indexed="22"/>
      </patternFill>
    </fill>
    <fill>
      <patternFill patternType="solid">
        <fgColor theme="7"/>
        <bgColor indexed="64"/>
      </patternFill>
    </fill>
    <fill>
      <patternFill patternType="solid">
        <fgColor theme="7" tint="0.799981688894314"/>
        <bgColor indexed="64"/>
      </patternFill>
    </fill>
    <fill>
      <patternFill patternType="solid">
        <fgColor indexed="53"/>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6"/>
        <bgColor indexed="64"/>
      </patternFill>
    </fill>
    <fill>
      <patternFill patternType="solid">
        <fgColor indexed="51"/>
        <bgColor indexed="64"/>
      </patternFill>
    </fill>
    <fill>
      <patternFill patternType="solid">
        <fgColor indexed="49"/>
        <bgColor indexed="64"/>
      </patternFill>
    </fill>
    <fill>
      <patternFill patternType="solid">
        <fgColor indexed="11"/>
        <bgColor indexed="64"/>
      </patternFill>
    </fill>
    <fill>
      <patternFill patternType="solid">
        <fgColor indexed="30"/>
        <bgColor indexed="64"/>
      </patternFill>
    </fill>
    <fill>
      <patternFill patternType="solid">
        <fgColor indexed="15"/>
        <bgColor indexed="64"/>
      </patternFill>
    </fill>
    <fill>
      <patternFill patternType="mediumGray">
        <fgColor indexed="22"/>
      </patternFill>
    </fill>
    <fill>
      <patternFill patternType="solid">
        <fgColor indexed="43"/>
        <bgColor indexed="64"/>
      </patternFill>
    </fill>
    <fill>
      <patternFill patternType="lightUp">
        <fgColor indexed="9"/>
        <bgColor indexed="55"/>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indexed="62"/>
      </top>
      <bottom style="double">
        <color indexed="62"/>
      </bottom>
      <diagonal/>
    </border>
    <border>
      <left/>
      <right/>
      <top/>
      <bottom style="double">
        <color rgb="FFFF8001"/>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right/>
      <top style="medium">
        <color auto="1"/>
      </top>
      <bottom style="medium">
        <color auto="1"/>
      </bottom>
      <diagonal/>
    </border>
    <border>
      <left/>
      <right/>
      <top/>
      <bottom style="medium">
        <color indexed="49"/>
      </bottom>
      <diagonal/>
    </border>
    <border>
      <left/>
      <right/>
      <top/>
      <bottom style="thick">
        <color indexed="62"/>
      </bottom>
      <diagonal/>
    </border>
    <border>
      <left/>
      <right/>
      <top/>
      <bottom style="medium">
        <color indexed="30"/>
      </bottom>
      <diagonal/>
    </border>
    <border>
      <left/>
      <right/>
      <top/>
      <bottom style="medium">
        <color auto="1"/>
      </bottom>
      <diagonal/>
    </border>
    <border>
      <left/>
      <right/>
      <top/>
      <bottom style="medium">
        <color indexed="44"/>
      </bottom>
      <diagonal/>
    </border>
    <border>
      <left/>
      <right/>
      <top/>
      <bottom style="double">
        <color indexed="52"/>
      </bottom>
      <diagonal/>
    </border>
  </borders>
  <cellStyleXfs count="2415">
    <xf numFmtId="0" fontId="0" fillId="0" borderId="0"/>
    <xf numFmtId="0" fontId="19" fillId="4" borderId="1" applyNumberFormat="0" applyBorder="0" applyAlignment="0" applyProtection="0"/>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42" fontId="30" fillId="0" borderId="0" applyFont="0" applyFill="0" applyBorder="0" applyAlignment="0" applyProtection="0">
      <alignment vertical="center"/>
    </xf>
    <xf numFmtId="0" fontId="19" fillId="4" borderId="1" applyNumberFormat="0" applyBorder="0" applyAlignment="0" applyProtection="0"/>
    <xf numFmtId="0" fontId="22" fillId="6" borderId="18" applyProtection="0">
      <alignment vertical="center"/>
    </xf>
    <xf numFmtId="0" fontId="20" fillId="9" borderId="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34" fillId="15" borderId="0" applyNumberFormat="0" applyBorder="0" applyAlignment="0" applyProtection="0">
      <alignment vertical="center"/>
    </xf>
    <xf numFmtId="0" fontId="31" fillId="12" borderId="20" applyNumberFormat="0" applyAlignment="0" applyProtection="0">
      <alignment vertical="center"/>
    </xf>
    <xf numFmtId="0" fontId="21" fillId="5" borderId="17" applyNumberFormat="0" applyAlignment="0" applyProtection="0">
      <alignment vertical="center"/>
    </xf>
    <xf numFmtId="0" fontId="23" fillId="0" borderId="22" applyNumberFormat="0" applyFill="0" applyAlignment="0" applyProtection="0">
      <alignment vertical="center"/>
    </xf>
    <xf numFmtId="0" fontId="36" fillId="16" borderId="0" applyNumberFormat="0" applyBorder="0" applyAlignment="0" applyProtection="0">
      <alignment vertical="center"/>
    </xf>
    <xf numFmtId="0" fontId="25" fillId="8" borderId="18" applyProtection="0">
      <alignment vertical="center"/>
    </xf>
    <xf numFmtId="0" fontId="28" fillId="13" borderId="0" applyNumberFormat="0" applyBorder="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44" fontId="30" fillId="0" borderId="0" applyFont="0" applyFill="0" applyBorder="0" applyAlignment="0" applyProtection="0">
      <alignment vertical="center"/>
    </xf>
    <xf numFmtId="0" fontId="25" fillId="8" borderId="18" applyProtection="0">
      <alignment vertical="center"/>
    </xf>
    <xf numFmtId="0" fontId="25" fillId="8"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5" fillId="8" borderId="18" applyProtection="0">
      <alignment vertical="center"/>
    </xf>
    <xf numFmtId="0" fontId="38" fillId="0" borderId="0">
      <alignment horizontal="center" wrapText="1"/>
      <protection locked="0"/>
    </xf>
    <xf numFmtId="41" fontId="30" fillId="0" borderId="0" applyFont="0" applyFill="0" applyBorder="0" applyAlignment="0" applyProtection="0">
      <alignment vertical="center"/>
    </xf>
    <xf numFmtId="0" fontId="27" fillId="5" borderId="0" applyNumberFormat="0" applyBorder="0" applyAlignment="0" applyProtection="0"/>
    <xf numFmtId="0" fontId="25" fillId="8" borderId="18" applyProtection="0">
      <alignment vertical="center"/>
    </xf>
    <xf numFmtId="0" fontId="25" fillId="8"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5" fillId="8" borderId="18" applyProtection="0">
      <alignment vertical="center"/>
    </xf>
    <xf numFmtId="0" fontId="34" fillId="21" borderId="0" applyNumberFormat="0" applyBorder="0" applyAlignment="0" applyProtection="0">
      <alignment vertical="center"/>
    </xf>
    <xf numFmtId="0" fontId="42" fillId="22" borderId="0" applyNumberFormat="0" applyBorder="0" applyAlignment="0" applyProtection="0">
      <alignment vertical="center"/>
    </xf>
    <xf numFmtId="43" fontId="0" fillId="0" borderId="0" applyFont="0" applyFill="0" applyBorder="0" applyAlignment="0" applyProtection="0">
      <alignment vertical="center"/>
    </xf>
    <xf numFmtId="0" fontId="37" fillId="23" borderId="0" applyNumberFormat="0" applyBorder="0" applyAlignment="0" applyProtection="0">
      <alignment vertical="center"/>
    </xf>
    <xf numFmtId="0" fontId="19" fillId="4" borderId="1" applyNumberFormat="0" applyBorder="0" applyAlignment="0" applyProtection="0"/>
    <xf numFmtId="0" fontId="43" fillId="0" borderId="0" applyNumberFormat="0" applyFill="0" applyBorder="0" applyAlignment="0" applyProtection="0">
      <alignment vertical="center"/>
    </xf>
    <xf numFmtId="0" fontId="23" fillId="0" borderId="19" applyProtection="0">
      <alignment vertical="center"/>
    </xf>
    <xf numFmtId="0" fontId="26" fillId="0" borderId="14">
      <alignment horizontal="left" vertical="center"/>
    </xf>
    <xf numFmtId="178" fontId="29" fillId="0" borderId="10" applyFill="0" applyProtection="0">
      <alignment horizontal="right"/>
    </xf>
    <xf numFmtId="0" fontId="24" fillId="7" borderId="0" applyNumberFormat="0" applyBorder="0" applyAlignment="0" applyProtection="0"/>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9" fontId="30" fillId="0" borderId="0" applyFont="0" applyFill="0" applyBorder="0" applyAlignment="0" applyProtection="0">
      <alignment vertical="center"/>
    </xf>
    <xf numFmtId="0" fontId="26" fillId="0" borderId="14">
      <alignment horizontal="left" vertical="center"/>
    </xf>
    <xf numFmtId="0" fontId="26" fillId="0" borderId="14">
      <alignment horizontal="left" vertical="center"/>
    </xf>
    <xf numFmtId="0" fontId="44" fillId="0" borderId="0" applyNumberFormat="0" applyFill="0" applyBorder="0" applyAlignment="0" applyProtection="0">
      <alignment vertical="center"/>
    </xf>
    <xf numFmtId="0" fontId="23" fillId="0" borderId="22" applyNumberFormat="0" applyFill="0" applyAlignment="0" applyProtection="0">
      <alignment vertical="center"/>
    </xf>
    <xf numFmtId="0" fontId="30" fillId="27" borderId="25" applyNumberFormat="0" applyFont="0" applyAlignment="0" applyProtection="0">
      <alignment vertical="center"/>
    </xf>
    <xf numFmtId="0" fontId="28" fillId="13" borderId="0" applyNumberFormat="0" applyBorder="0" applyAlignment="0" applyProtection="0">
      <alignment vertical="center"/>
    </xf>
    <xf numFmtId="0" fontId="20" fillId="0" borderId="0">
      <alignment vertical="center"/>
    </xf>
    <xf numFmtId="0" fontId="33" fillId="0" borderId="0"/>
    <xf numFmtId="0" fontId="19" fillId="4" borderId="1" applyNumberFormat="0" applyBorder="0" applyAlignment="0" applyProtection="0"/>
    <xf numFmtId="0" fontId="22" fillId="6" borderId="18" applyProtection="0">
      <alignment vertical="center"/>
    </xf>
    <xf numFmtId="0" fontId="22" fillId="6" borderId="18" applyProtection="0">
      <alignment vertical="center"/>
    </xf>
    <xf numFmtId="0" fontId="33" fillId="0" borderId="0"/>
    <xf numFmtId="0" fontId="37" fillId="24" borderId="0" applyNumberFormat="0" applyBorder="0" applyAlignment="0" applyProtection="0">
      <alignment vertical="center"/>
    </xf>
    <xf numFmtId="0" fontId="19" fillId="4" borderId="1" applyNumberFormat="0" applyBorder="0" applyAlignment="0" applyProtection="0"/>
    <xf numFmtId="0" fontId="41" fillId="0" borderId="0" applyNumberFormat="0" applyFill="0" applyBorder="0" applyAlignment="0" applyProtection="0">
      <alignment vertical="center"/>
    </xf>
    <xf numFmtId="0" fontId="26" fillId="0" borderId="14">
      <alignment horizontal="left" vertical="center"/>
    </xf>
    <xf numFmtId="0" fontId="25" fillId="8" borderId="18" applyProtection="0">
      <alignment vertical="center"/>
    </xf>
    <xf numFmtId="0" fontId="25" fillId="8" borderId="18" applyProtection="0">
      <alignment vertical="center"/>
    </xf>
    <xf numFmtId="0" fontId="19" fillId="4" borderId="1" applyNumberFormat="0" applyBorder="0" applyAlignment="0" applyProtection="0"/>
    <xf numFmtId="0" fontId="47" fillId="0" borderId="0" applyNumberFormat="0" applyFill="0" applyBorder="0" applyAlignment="0" applyProtection="0">
      <alignment vertical="center"/>
    </xf>
    <xf numFmtId="0" fontId="48" fillId="0" borderId="0"/>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49" fillId="0" borderId="0" applyNumberFormat="0" applyFill="0" applyBorder="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3" fillId="0" borderId="22" applyNumberFormat="0" applyFill="0" applyAlignment="0" applyProtection="0">
      <alignment vertical="center"/>
    </xf>
    <xf numFmtId="0" fontId="21" fillId="5" borderId="17" applyNumberFormat="0" applyAlignment="0" applyProtection="0">
      <alignment vertical="center"/>
    </xf>
    <xf numFmtId="0" fontId="28" fillId="29" borderId="0" applyNumberFormat="0" applyBorder="0" applyAlignment="0" applyProtection="0">
      <alignment vertical="center"/>
    </xf>
    <xf numFmtId="0" fontId="25" fillId="5" borderId="18" applyNumberFormat="0" applyAlignment="0" applyProtection="0">
      <alignment vertical="center"/>
    </xf>
    <xf numFmtId="0" fontId="20" fillId="30" borderId="0" applyNumberFormat="0" applyBorder="0" applyAlignment="0" applyProtection="0">
      <alignment vertical="center"/>
    </xf>
    <xf numFmtId="0" fontId="50" fillId="0" borderId="0"/>
    <xf numFmtId="0" fontId="51" fillId="0" borderId="0" applyNumberFormat="0" applyFill="0" applyBorder="0" applyAlignment="0" applyProtection="0">
      <alignment vertical="center"/>
    </xf>
    <xf numFmtId="0" fontId="46" fillId="0" borderId="26" applyNumberFormat="0" applyFill="0" applyAlignment="0" applyProtection="0">
      <alignment vertical="center"/>
    </xf>
    <xf numFmtId="0" fontId="26" fillId="0" borderId="14">
      <alignment horizontal="left" vertical="center"/>
    </xf>
    <xf numFmtId="0" fontId="23" fillId="0" borderId="19" applyProtection="0">
      <alignment vertical="center"/>
    </xf>
    <xf numFmtId="0" fontId="23" fillId="0" borderId="19" applyProtection="0">
      <alignment vertical="center"/>
    </xf>
    <xf numFmtId="0" fontId="53" fillId="0" borderId="26" applyNumberFormat="0" applyFill="0" applyAlignment="0" applyProtection="0">
      <alignment vertical="center"/>
    </xf>
    <xf numFmtId="0" fontId="26" fillId="0" borderId="14">
      <alignment horizontal="lef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3" fillId="0" borderId="19" applyProtection="0">
      <alignment vertical="center"/>
    </xf>
    <xf numFmtId="0" fontId="23" fillId="0" borderId="19" applyProtection="0">
      <alignment vertical="center"/>
    </xf>
    <xf numFmtId="0" fontId="33" fillId="0" borderId="0"/>
    <xf numFmtId="0" fontId="25" fillId="5" borderId="18" applyNumberFormat="0" applyAlignment="0" applyProtection="0">
      <alignment vertical="center"/>
    </xf>
    <xf numFmtId="0" fontId="33" fillId="0" borderId="0"/>
    <xf numFmtId="0" fontId="37" fillId="33" borderId="0" applyNumberFormat="0" applyBorder="0" applyAlignment="0" applyProtection="0">
      <alignment vertical="center"/>
    </xf>
    <xf numFmtId="0" fontId="19" fillId="4" borderId="1" applyNumberFormat="0" applyBorder="0" applyAlignment="0" applyProtection="0"/>
    <xf numFmtId="0" fontId="41" fillId="0" borderId="28" applyNumberFormat="0" applyFill="0" applyAlignment="0" applyProtection="0">
      <alignment vertical="center"/>
    </xf>
    <xf numFmtId="0" fontId="26" fillId="0" borderId="14">
      <alignment horizontal="left" vertical="center"/>
    </xf>
    <xf numFmtId="0" fontId="37" fillId="35" borderId="0" applyNumberFormat="0" applyBorder="0" applyAlignment="0" applyProtection="0">
      <alignment vertical="center"/>
    </xf>
    <xf numFmtId="0" fontId="19" fillId="4" borderId="1" applyNumberFormat="0" applyBorder="0" applyAlignment="0" applyProtection="0"/>
    <xf numFmtId="0" fontId="19" fillId="4" borderId="1" applyNumberFormat="0" applyBorder="0" applyAlignment="0" applyProtection="0"/>
    <xf numFmtId="0" fontId="25" fillId="8" borderId="18" applyProtection="0">
      <alignment vertical="center"/>
    </xf>
    <xf numFmtId="0" fontId="32" fillId="14" borderId="21" applyNumberFormat="0" applyAlignment="0" applyProtection="0">
      <alignment vertical="center"/>
    </xf>
    <xf numFmtId="0" fontId="56" fillId="14" borderId="20" applyNumberFormat="0" applyAlignment="0" applyProtection="0">
      <alignment vertical="center"/>
    </xf>
    <xf numFmtId="0" fontId="25" fillId="8" borderId="18" applyProtection="0">
      <alignment vertical="center"/>
    </xf>
    <xf numFmtId="0" fontId="19" fillId="4" borderId="1" applyNumberFormat="0" applyBorder="0" applyAlignment="0" applyProtection="0"/>
    <xf numFmtId="0" fontId="26" fillId="0" borderId="14">
      <alignment horizontal="left" vertical="center"/>
    </xf>
    <xf numFmtId="0" fontId="58" fillId="38" borderId="29" applyNumberFormat="0" applyAlignment="0" applyProtection="0">
      <alignment vertical="center"/>
    </xf>
    <xf numFmtId="0" fontId="20" fillId="26" borderId="0" applyProtection="0">
      <alignment vertical="center"/>
    </xf>
    <xf numFmtId="0" fontId="34" fillId="18" borderId="0" applyNumberFormat="0" applyBorder="0" applyAlignment="0" applyProtection="0">
      <alignment vertical="center"/>
    </xf>
    <xf numFmtId="0" fontId="23" fillId="0" borderId="19" applyProtection="0">
      <alignment vertical="center"/>
    </xf>
    <xf numFmtId="0" fontId="37" fillId="39" borderId="0" applyNumberFormat="0" applyBorder="0" applyAlignment="0" applyProtection="0">
      <alignment vertical="center"/>
    </xf>
    <xf numFmtId="0" fontId="22" fillId="6" borderId="18" applyProtection="0">
      <alignment vertical="center"/>
    </xf>
    <xf numFmtId="0" fontId="23" fillId="0" borderId="19" applyProtection="0">
      <alignment vertical="center"/>
    </xf>
    <xf numFmtId="0" fontId="20" fillId="4" borderId="16" applyProtection="0">
      <alignment vertical="center"/>
    </xf>
    <xf numFmtId="0" fontId="19" fillId="4" borderId="1" applyNumberFormat="0" applyBorder="0" applyAlignment="0" applyProtection="0"/>
    <xf numFmtId="0" fontId="22" fillId="6" borderId="18" applyProtection="0">
      <alignment vertical="center"/>
    </xf>
    <xf numFmtId="0" fontId="39" fillId="0" borderId="23" applyNumberFormat="0" applyFill="0" applyAlignment="0" applyProtection="0">
      <alignment vertical="center"/>
    </xf>
    <xf numFmtId="0" fontId="26" fillId="0" borderId="14">
      <alignment horizontal="left" vertical="center"/>
    </xf>
    <xf numFmtId="0" fontId="26" fillId="0" borderId="14">
      <alignment horizontal="left" vertical="center"/>
    </xf>
    <xf numFmtId="0" fontId="20" fillId="16" borderId="0" applyNumberFormat="0" applyBorder="0" applyAlignment="0" applyProtection="0">
      <alignment vertical="center"/>
    </xf>
    <xf numFmtId="0" fontId="21" fillId="5" borderId="17" applyNumberFormat="0" applyAlignment="0" applyProtection="0">
      <alignment vertical="center"/>
    </xf>
    <xf numFmtId="0" fontId="26" fillId="0" borderId="14">
      <alignment horizontal="left" vertical="center"/>
    </xf>
    <xf numFmtId="0" fontId="26" fillId="0" borderId="14">
      <alignment horizontal="left" vertical="center"/>
    </xf>
    <xf numFmtId="0" fontId="52" fillId="0" borderId="27" applyNumberFormat="0" applyFill="0" applyAlignment="0" applyProtection="0">
      <alignment vertical="center"/>
    </xf>
    <xf numFmtId="0" fontId="26" fillId="0" borderId="14">
      <alignment horizontal="lef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3" fillId="0" borderId="19" applyProtection="0">
      <alignment vertical="center"/>
    </xf>
    <xf numFmtId="0" fontId="26" fillId="0" borderId="14">
      <alignment horizontal="left" vertical="center"/>
    </xf>
    <xf numFmtId="0" fontId="19" fillId="4" borderId="1" applyNumberFormat="0" applyBorder="0" applyAlignment="0" applyProtection="0"/>
    <xf numFmtId="0" fontId="64" fillId="41" borderId="0" applyNumberFormat="0" applyBorder="0" applyAlignment="0" applyProtection="0">
      <alignment vertical="center"/>
    </xf>
    <xf numFmtId="0" fontId="26" fillId="0" borderId="14">
      <alignment horizontal="left" vertical="center"/>
    </xf>
    <xf numFmtId="0" fontId="23" fillId="0" borderId="22" applyNumberFormat="0" applyFill="0" applyAlignment="0" applyProtection="0">
      <alignment vertical="center"/>
    </xf>
    <xf numFmtId="0" fontId="20" fillId="10" borderId="0" applyNumberFormat="0" applyBorder="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65" fillId="43" borderId="0" applyNumberFormat="0" applyBorder="0" applyAlignment="0" applyProtection="0">
      <alignment vertical="center"/>
    </xf>
    <xf numFmtId="0" fontId="34" fillId="44" borderId="0" applyNumberFormat="0" applyBorder="0" applyAlignment="0" applyProtection="0">
      <alignment vertical="center"/>
    </xf>
    <xf numFmtId="0" fontId="23" fillId="0" borderId="19" applyProtection="0">
      <alignment vertical="center"/>
    </xf>
    <xf numFmtId="0" fontId="37" fillId="45" borderId="0" applyNumberFormat="0" applyBorder="0" applyAlignment="0" applyProtection="0">
      <alignment vertical="center"/>
    </xf>
    <xf numFmtId="0" fontId="34" fillId="20" borderId="0" applyNumberFormat="0" applyBorder="0" applyAlignment="0" applyProtection="0">
      <alignment vertical="center"/>
    </xf>
    <xf numFmtId="0" fontId="34" fillId="46" borderId="0" applyNumberFormat="0" applyBorder="0" applyAlignment="0" applyProtection="0">
      <alignment vertical="center"/>
    </xf>
    <xf numFmtId="0" fontId="34" fillId="28" borderId="0" applyNumberFormat="0" applyBorder="0" applyAlignment="0" applyProtection="0">
      <alignment vertical="center"/>
    </xf>
    <xf numFmtId="0" fontId="34" fillId="47" borderId="0" applyNumberFormat="0" applyBorder="0" applyAlignment="0" applyProtection="0">
      <alignment vertical="center"/>
    </xf>
    <xf numFmtId="0" fontId="37" fillId="17" borderId="0" applyNumberFormat="0" applyBorder="0" applyAlignment="0" applyProtection="0">
      <alignment vertical="center"/>
    </xf>
    <xf numFmtId="0" fontId="37" fillId="49" borderId="0" applyNumberFormat="0" applyBorder="0" applyAlignment="0" applyProtection="0">
      <alignment vertical="center"/>
    </xf>
    <xf numFmtId="0" fontId="20" fillId="0" borderId="0" applyNumberFormat="0" applyFont="0" applyFill="0" applyBorder="0" applyAlignment="0" applyProtection="0">
      <alignment horizontal="left"/>
    </xf>
    <xf numFmtId="0" fontId="19" fillId="4" borderId="1" applyNumberFormat="0" applyBorder="0" applyAlignment="0" applyProtection="0"/>
    <xf numFmtId="0" fontId="19" fillId="4" borderId="1" applyNumberFormat="0" applyBorder="0" applyAlignment="0" applyProtection="0"/>
    <xf numFmtId="0" fontId="22" fillId="6" borderId="18" applyProtection="0">
      <alignment vertical="center"/>
    </xf>
    <xf numFmtId="0" fontId="20" fillId="9" borderId="0" applyNumberFormat="0" applyBorder="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34" fillId="50" borderId="0" applyNumberFormat="0" applyBorder="0" applyAlignment="0" applyProtection="0">
      <alignment vertical="center"/>
    </xf>
    <xf numFmtId="0" fontId="25" fillId="5" borderId="18" applyNumberFormat="0" applyAlignment="0" applyProtection="0">
      <alignment vertical="center"/>
    </xf>
    <xf numFmtId="0" fontId="20" fillId="9" borderId="0" applyNumberFormat="0" applyBorder="0" applyAlignment="0" applyProtection="0">
      <alignment vertical="center"/>
    </xf>
    <xf numFmtId="0" fontId="25" fillId="5" borderId="18" applyNumberFormat="0" applyAlignment="0" applyProtection="0">
      <alignment vertical="center"/>
    </xf>
    <xf numFmtId="0" fontId="34" fillId="31" borderId="0" applyNumberFormat="0" applyBorder="0" applyAlignment="0" applyProtection="0">
      <alignment vertical="center"/>
    </xf>
    <xf numFmtId="0" fontId="37" fillId="52" borderId="0" applyNumberFormat="0" applyBorder="0" applyAlignment="0" applyProtection="0">
      <alignment vertical="center"/>
    </xf>
    <xf numFmtId="0" fontId="25" fillId="5" borderId="18" applyNumberFormat="0" applyAlignment="0" applyProtection="0">
      <alignment vertical="center"/>
    </xf>
    <xf numFmtId="0" fontId="20" fillId="16" borderId="0" applyNumberFormat="0" applyBorder="0" applyAlignment="0" applyProtection="0">
      <alignment vertical="center"/>
    </xf>
    <xf numFmtId="0" fontId="34" fillId="53" borderId="0" applyNumberFormat="0" applyBorder="0" applyAlignment="0" applyProtection="0">
      <alignment vertical="center"/>
    </xf>
    <xf numFmtId="0" fontId="37" fillId="54" borderId="0" applyNumberFormat="0" applyBorder="0" applyAlignment="0" applyProtection="0">
      <alignment vertical="center"/>
    </xf>
    <xf numFmtId="0" fontId="19" fillId="4" borderId="1" applyNumberFormat="0" applyBorder="0" applyAlignment="0" applyProtection="0"/>
    <xf numFmtId="0" fontId="19" fillId="4" borderId="1" applyNumberFormat="0" applyBorder="0" applyAlignment="0" applyProtection="0"/>
    <xf numFmtId="0" fontId="25" fillId="8" borderId="18" applyProtection="0">
      <alignment vertical="center"/>
    </xf>
    <xf numFmtId="0" fontId="37" fillId="55" borderId="0" applyNumberFormat="0" applyBorder="0" applyAlignment="0" applyProtection="0">
      <alignment vertical="center"/>
    </xf>
    <xf numFmtId="0" fontId="25" fillId="5" borderId="18" applyNumberFormat="0" applyAlignment="0" applyProtection="0">
      <alignment vertical="center"/>
    </xf>
    <xf numFmtId="0" fontId="20" fillId="10" borderId="0" applyNumberFormat="0" applyBorder="0" applyAlignment="0" applyProtection="0">
      <alignment vertical="center"/>
    </xf>
    <xf numFmtId="0" fontId="48" fillId="0" borderId="0"/>
    <xf numFmtId="0" fontId="22" fillId="6" borderId="18" applyProtection="0">
      <alignment vertical="center"/>
    </xf>
    <xf numFmtId="0" fontId="34" fillId="56" borderId="0" applyNumberFormat="0" applyBorder="0" applyAlignment="0" applyProtection="0">
      <alignment vertical="center"/>
    </xf>
    <xf numFmtId="0" fontId="37" fillId="57" borderId="0" applyNumberFormat="0" applyBorder="0" applyAlignment="0" applyProtection="0">
      <alignment vertical="center"/>
    </xf>
    <xf numFmtId="0" fontId="19" fillId="4" borderId="1" applyNumberFormat="0" applyBorder="0" applyAlignment="0" applyProtection="0"/>
    <xf numFmtId="0" fontId="19" fillId="4" borderId="1" applyNumberFormat="0" applyBorder="0" applyAlignment="0" applyProtection="0"/>
    <xf numFmtId="0" fontId="25" fillId="8" borderId="18" applyProtection="0">
      <alignment vertical="center"/>
    </xf>
    <xf numFmtId="0" fontId="29" fillId="0" borderId="0"/>
    <xf numFmtId="0" fontId="21" fillId="8" borderId="17" applyProtection="0">
      <alignment vertical="center"/>
    </xf>
    <xf numFmtId="0" fontId="48" fillId="0" borderId="0"/>
    <xf numFmtId="0" fontId="23" fillId="0" borderId="22" applyNumberFormat="0" applyFill="0" applyAlignment="0" applyProtection="0">
      <alignment vertical="center"/>
    </xf>
    <xf numFmtId="0" fontId="27" fillId="4" borderId="0" applyNumberFormat="0" applyBorder="0" applyAlignment="0" applyProtection="0"/>
    <xf numFmtId="0" fontId="21" fillId="5" borderId="17" applyNumberFormat="0" applyAlignment="0" applyProtection="0">
      <alignment vertical="center"/>
    </xf>
    <xf numFmtId="0" fontId="20" fillId="6" borderId="0" applyNumberFormat="0" applyBorder="0" applyAlignment="0" applyProtection="0">
      <alignment vertical="center"/>
    </xf>
    <xf numFmtId="0" fontId="22" fillId="6" borderId="18" applyNumberFormat="0" applyAlignment="0" applyProtection="0">
      <alignment vertical="center"/>
    </xf>
    <xf numFmtId="49" fontId="20" fillId="0" borderId="0" applyFont="0" applyFill="0" applyBorder="0" applyAlignment="0" applyProtection="0"/>
    <xf numFmtId="0" fontId="50" fillId="0" borderId="0"/>
    <xf numFmtId="0" fontId="26" fillId="0" borderId="14">
      <alignment horizontal="left" vertical="center"/>
    </xf>
    <xf numFmtId="0" fontId="20" fillId="13" borderId="0" applyProtection="0">
      <alignment vertical="center"/>
    </xf>
    <xf numFmtId="0" fontId="21" fillId="5" borderId="17" applyNumberFormat="0" applyAlignment="0" applyProtection="0">
      <alignment vertical="center"/>
    </xf>
    <xf numFmtId="0" fontId="23" fillId="0" borderId="22" applyNumberFormat="0" applyFill="0" applyAlignment="0" applyProtection="0">
      <alignment vertical="center"/>
    </xf>
    <xf numFmtId="0" fontId="20" fillId="10" borderId="0" applyProtection="0">
      <alignment vertical="center"/>
    </xf>
    <xf numFmtId="0" fontId="21" fillId="5" borderId="17" applyNumberFormat="0" applyAlignment="0" applyProtection="0">
      <alignment vertical="center"/>
    </xf>
    <xf numFmtId="182" fontId="20" fillId="0" borderId="0" applyFont="0" applyFill="0" applyBorder="0" applyAlignment="0" applyProtection="0"/>
    <xf numFmtId="0" fontId="20" fillId="26" borderId="0" applyProtection="0">
      <alignment vertical="center"/>
    </xf>
    <xf numFmtId="0" fontId="20" fillId="26" borderId="0" applyNumberFormat="0" applyBorder="0" applyAlignment="0" applyProtection="0">
      <alignment vertical="center"/>
    </xf>
    <xf numFmtId="0" fontId="25" fillId="8"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5" fillId="8" borderId="18" applyProtection="0">
      <alignment vertical="center"/>
    </xf>
    <xf numFmtId="0" fontId="20" fillId="30" borderId="0" applyProtection="0">
      <alignment vertical="center"/>
    </xf>
    <xf numFmtId="0" fontId="25" fillId="8" borderId="18" applyProtection="0">
      <alignment vertical="center"/>
    </xf>
    <xf numFmtId="0" fontId="25" fillId="8" borderId="18" applyProtection="0">
      <alignment vertical="center"/>
    </xf>
    <xf numFmtId="0" fontId="20" fillId="30" borderId="0" applyNumberFormat="0" applyBorder="0" applyAlignment="0" applyProtection="0">
      <alignment vertical="center"/>
    </xf>
    <xf numFmtId="0" fontId="20" fillId="6" borderId="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0" fillId="6" borderId="0" applyNumberFormat="0" applyBorder="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5" fillId="5" borderId="18" applyNumberFormat="0" applyAlignment="0" applyProtection="0">
      <alignment vertical="center"/>
    </xf>
    <xf numFmtId="0" fontId="20" fillId="26" borderId="0" applyNumberFormat="0" applyBorder="0" applyAlignment="0" applyProtection="0">
      <alignment vertical="center"/>
    </xf>
    <xf numFmtId="0" fontId="26" fillId="0" borderId="14">
      <alignment horizontal="left" vertical="center"/>
    </xf>
    <xf numFmtId="0" fontId="20" fillId="25" borderId="0" applyProtection="0">
      <alignmen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0" fillId="25" borderId="0" applyNumberFormat="0" applyBorder="0" applyAlignment="0" applyProtection="0">
      <alignment vertical="center"/>
    </xf>
    <xf numFmtId="0" fontId="26" fillId="0" borderId="14">
      <alignment horizontal="left" vertical="center"/>
    </xf>
    <xf numFmtId="0" fontId="26" fillId="0" borderId="14">
      <alignment horizontal="left" vertical="center"/>
    </xf>
    <xf numFmtId="0" fontId="23" fillId="0" borderId="22" applyNumberFormat="0" applyFill="0" applyAlignment="0" applyProtection="0">
      <alignment vertical="center"/>
    </xf>
    <xf numFmtId="0" fontId="24" fillId="34" borderId="0" applyNumberFormat="0" applyBorder="0" applyAlignment="0" applyProtection="0"/>
    <xf numFmtId="0" fontId="23" fillId="0" borderId="19" applyProtection="0">
      <alignment vertical="center"/>
    </xf>
    <xf numFmtId="0" fontId="20" fillId="13" borderId="0" applyProtection="0">
      <alignment vertical="center"/>
    </xf>
    <xf numFmtId="0" fontId="20" fillId="13" borderId="0" applyNumberFormat="0" applyBorder="0" applyAlignment="0" applyProtection="0">
      <alignment vertical="center"/>
    </xf>
    <xf numFmtId="0" fontId="20" fillId="10" borderId="0" applyProtection="0">
      <alignment vertical="center"/>
    </xf>
    <xf numFmtId="0" fontId="20" fillId="61" borderId="0" applyNumberFormat="0" applyBorder="0" applyAlignment="0" applyProtection="0">
      <alignment vertical="center"/>
    </xf>
    <xf numFmtId="0" fontId="26" fillId="0" borderId="14">
      <alignment horizontal="left" vertical="center"/>
    </xf>
    <xf numFmtId="0" fontId="20" fillId="26" borderId="0" applyNumberFormat="0" applyBorder="0" applyAlignment="0" applyProtection="0">
      <alignment vertical="center"/>
    </xf>
    <xf numFmtId="0" fontId="26" fillId="0" borderId="14">
      <alignment horizontal="left" vertical="center"/>
    </xf>
    <xf numFmtId="0" fontId="20" fillId="25" borderId="0" applyProtection="0">
      <alignment vertical="center"/>
    </xf>
    <xf numFmtId="0" fontId="26" fillId="0" borderId="14">
      <alignment horizontal="left" vertical="center"/>
    </xf>
    <xf numFmtId="0" fontId="26" fillId="0" borderId="14">
      <alignment horizontal="left" vertical="center"/>
    </xf>
    <xf numFmtId="0" fontId="22" fillId="6" borderId="18" applyProtection="0">
      <alignment vertical="center"/>
    </xf>
    <xf numFmtId="0" fontId="23" fillId="0" borderId="19" applyProtection="0">
      <alignment vertical="center"/>
    </xf>
    <xf numFmtId="0" fontId="20" fillId="25" borderId="0" applyNumberFormat="0" applyBorder="0" applyAlignment="0" applyProtection="0">
      <alignment vertical="center"/>
    </xf>
    <xf numFmtId="0" fontId="19" fillId="4" borderId="1" applyNumberFormat="0" applyBorder="0" applyAlignment="0" applyProtection="0"/>
    <xf numFmtId="0" fontId="26" fillId="0" borderId="14">
      <alignment horizontal="left" vertical="center"/>
    </xf>
    <xf numFmtId="0" fontId="26" fillId="0" borderId="14">
      <alignment horizontal="left" vertical="center"/>
    </xf>
    <xf numFmtId="0" fontId="20" fillId="6" borderId="0" applyProtection="0">
      <alignmen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0" fillId="59" borderId="0" applyNumberFormat="0" applyBorder="0" applyAlignment="0" applyProtection="0">
      <alignment vertical="center"/>
    </xf>
    <xf numFmtId="0" fontId="26" fillId="0" borderId="14">
      <alignment horizontal="left" vertical="center"/>
    </xf>
    <xf numFmtId="0" fontId="26" fillId="0" borderId="14">
      <alignment horizontal="left" vertical="center"/>
    </xf>
    <xf numFmtId="0" fontId="20" fillId="25" borderId="0" applyNumberFormat="0" applyBorder="0" applyAlignment="0" applyProtection="0">
      <alignment vertical="center"/>
    </xf>
    <xf numFmtId="0" fontId="20" fillId="13" borderId="0" applyNumberFormat="0" applyBorder="0" applyAlignment="0" applyProtection="0">
      <alignment vertical="center"/>
    </xf>
    <xf numFmtId="0" fontId="20" fillId="61" borderId="0" applyNumberFormat="0" applyBorder="0" applyAlignment="0" applyProtection="0">
      <alignment vertical="center"/>
    </xf>
    <xf numFmtId="0" fontId="20" fillId="26" borderId="0" applyNumberFormat="0" applyBorder="0" applyAlignment="0" applyProtection="0">
      <alignment vertical="center"/>
    </xf>
    <xf numFmtId="0" fontId="20" fillId="25" borderId="0" applyNumberFormat="0" applyBorder="0" applyAlignment="0" applyProtection="0">
      <alignment vertical="center"/>
    </xf>
    <xf numFmtId="0" fontId="20" fillId="59" borderId="0" applyNumberFormat="0" applyBorder="0" applyAlignment="0" applyProtection="0">
      <alignment vertical="center"/>
    </xf>
    <xf numFmtId="0" fontId="28" fillId="25" borderId="0" applyProtection="0">
      <alignment vertical="center"/>
    </xf>
    <xf numFmtId="0" fontId="28" fillId="62" borderId="0" applyNumberFormat="0" applyBorder="0" applyAlignment="0" applyProtection="0">
      <alignment vertical="center"/>
    </xf>
    <xf numFmtId="0" fontId="23" fillId="0" borderId="22" applyNumberFormat="0" applyFill="0" applyAlignment="0" applyProtection="0">
      <alignment vertical="center"/>
    </xf>
    <xf numFmtId="0" fontId="28" fillId="13" borderId="0" applyProtection="0">
      <alignment vertical="center"/>
    </xf>
    <xf numFmtId="0" fontId="45" fillId="0" borderId="0"/>
    <xf numFmtId="0" fontId="23" fillId="0" borderId="22" applyNumberFormat="0" applyFill="0" applyAlignment="0" applyProtection="0">
      <alignment vertical="center"/>
    </xf>
    <xf numFmtId="0" fontId="28" fillId="10" borderId="0" applyProtection="0">
      <alignment vertical="center"/>
    </xf>
    <xf numFmtId="0" fontId="23" fillId="0" borderId="22" applyNumberFormat="0" applyFill="0" applyAlignment="0" applyProtection="0">
      <alignment vertical="center"/>
    </xf>
    <xf numFmtId="0" fontId="28" fillId="61" borderId="0" applyNumberFormat="0" applyBorder="0" applyAlignment="0" applyProtection="0">
      <alignment vertical="center"/>
    </xf>
    <xf numFmtId="0" fontId="23" fillId="0" borderId="22" applyNumberFormat="0" applyFill="0" applyAlignment="0" applyProtection="0">
      <alignment vertical="center"/>
    </xf>
    <xf numFmtId="0" fontId="28" fillId="26" borderId="0" applyProtection="0">
      <alignment vertical="center"/>
    </xf>
    <xf numFmtId="0" fontId="23" fillId="0" borderId="22" applyNumberFormat="0" applyFill="0" applyAlignment="0" applyProtection="0">
      <alignment vertical="center"/>
    </xf>
    <xf numFmtId="0" fontId="28" fillId="58" borderId="0" applyNumberFormat="0" applyBorder="0" applyAlignment="0" applyProtection="0">
      <alignment vertical="center"/>
    </xf>
    <xf numFmtId="0" fontId="28" fillId="25" borderId="0" applyProtection="0">
      <alignment vertical="center"/>
    </xf>
    <xf numFmtId="0" fontId="26" fillId="0" borderId="14">
      <alignment horizontal="left" vertical="center"/>
    </xf>
    <xf numFmtId="0" fontId="26" fillId="0" borderId="14">
      <alignment horizontal="left" vertical="center"/>
    </xf>
    <xf numFmtId="0" fontId="28" fillId="60" borderId="0" applyNumberFormat="0" applyBorder="0" applyAlignment="0" applyProtection="0">
      <alignment vertical="center"/>
    </xf>
    <xf numFmtId="0" fontId="26" fillId="0" borderId="14">
      <alignment horizontal="left" vertical="center"/>
    </xf>
    <xf numFmtId="0" fontId="26" fillId="0" borderId="14">
      <alignment horizontal="left" vertical="center"/>
    </xf>
    <xf numFmtId="0" fontId="28" fillId="6" borderId="0" applyProtection="0">
      <alignment vertical="center"/>
    </xf>
    <xf numFmtId="0" fontId="28" fillId="32" borderId="0" applyNumberFormat="0" applyBorder="0" applyAlignment="0" applyProtection="0">
      <alignment vertical="center"/>
    </xf>
    <xf numFmtId="0" fontId="23" fillId="0" borderId="22" applyNumberFormat="0" applyFill="0" applyAlignment="0" applyProtection="0">
      <alignment vertical="center"/>
    </xf>
    <xf numFmtId="0" fontId="19" fillId="4" borderId="1" applyNumberFormat="0" applyBorder="0" applyAlignment="0" applyProtection="0"/>
    <xf numFmtId="0" fontId="25" fillId="8" borderId="18" applyProtection="0">
      <alignment vertical="center"/>
    </xf>
    <xf numFmtId="0" fontId="28" fillId="62" borderId="0" applyNumberFormat="0" applyBorder="0" applyAlignment="0" applyProtection="0">
      <alignment vertical="center"/>
    </xf>
    <xf numFmtId="0" fontId="22" fillId="6" borderId="18" applyProtection="0">
      <alignment vertical="center"/>
    </xf>
    <xf numFmtId="0" fontId="22" fillId="6" borderId="18" applyProtection="0">
      <alignment vertical="center"/>
    </xf>
    <xf numFmtId="0" fontId="35" fillId="0" borderId="0">
      <alignment vertical="center"/>
    </xf>
    <xf numFmtId="0" fontId="21" fillId="8" borderId="17" applyProtection="0">
      <alignment vertical="center"/>
    </xf>
    <xf numFmtId="0" fontId="28" fillId="61" borderId="0" applyNumberFormat="0" applyBorder="0" applyAlignment="0" applyProtection="0">
      <alignment vertical="center"/>
    </xf>
    <xf numFmtId="0" fontId="23" fillId="0" borderId="22" applyNumberFormat="0" applyFill="0" applyAlignment="0" applyProtection="0">
      <alignment vertical="center"/>
    </xf>
    <xf numFmtId="0" fontId="28" fillId="58" borderId="0" applyNumberFormat="0" applyBorder="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71" fillId="0" borderId="32" applyProtection="0">
      <alignment vertical="center"/>
    </xf>
    <xf numFmtId="0" fontId="28" fillId="60" borderId="0" applyNumberFormat="0" applyBorder="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72" fillId="0" borderId="33" applyNumberFormat="0" applyFill="0" applyAlignment="0" applyProtection="0">
      <alignment vertical="center"/>
    </xf>
    <xf numFmtId="0" fontId="26" fillId="0" borderId="14">
      <alignment horizontal="left" vertical="center"/>
    </xf>
    <xf numFmtId="0" fontId="28" fillId="32" borderId="0" applyNumberFormat="0" applyBorder="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19" fillId="4" borderId="1" applyNumberFormat="0" applyBorder="0" applyAlignment="0" applyProtection="0"/>
    <xf numFmtId="0" fontId="23" fillId="0" borderId="22" applyNumberFormat="0" applyFill="0" applyAlignment="0" applyProtection="0">
      <alignment vertical="center"/>
    </xf>
    <xf numFmtId="0" fontId="48" fillId="0" borderId="0">
      <protection locked="0"/>
    </xf>
    <xf numFmtId="0" fontId="27" fillId="9" borderId="0" applyNumberFormat="0" applyBorder="0" applyAlignment="0" applyProtection="0"/>
    <xf numFmtId="0" fontId="21" fillId="5" borderId="17" applyNumberFormat="0" applyAlignment="0" applyProtection="0">
      <alignment vertical="center"/>
    </xf>
    <xf numFmtId="0" fontId="26" fillId="0" borderId="14">
      <alignment horizontal="left" vertical="center"/>
    </xf>
    <xf numFmtId="0" fontId="19" fillId="4" borderId="1" applyNumberFormat="0" applyBorder="0" applyAlignment="0" applyProtection="0"/>
    <xf numFmtId="0" fontId="19" fillId="4" borderId="1" applyNumberFormat="0" applyBorder="0" applyAlignment="0" applyProtection="0"/>
    <xf numFmtId="0" fontId="25" fillId="8" borderId="18" applyProtection="0">
      <alignment vertical="center"/>
    </xf>
    <xf numFmtId="0" fontId="27" fillId="9" borderId="0" applyNumberFormat="0" applyBorder="0" applyAlignment="0" applyProtection="0"/>
    <xf numFmtId="0" fontId="21" fillId="5" borderId="17" applyNumberFormat="0" applyAlignment="0" applyProtection="0">
      <alignment vertical="center"/>
    </xf>
    <xf numFmtId="0" fontId="23" fillId="0" borderId="19" applyProtection="0">
      <alignment vertical="center"/>
    </xf>
    <xf numFmtId="0" fontId="23" fillId="0" borderId="19" applyProtection="0">
      <alignment vertical="center"/>
    </xf>
    <xf numFmtId="0" fontId="24" fillId="25" borderId="0"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22" fillId="6" borderId="18" applyProtection="0">
      <alignment vertical="center"/>
    </xf>
    <xf numFmtId="0" fontId="22" fillId="6" borderId="18" applyProtection="0">
      <alignment vertical="center"/>
    </xf>
    <xf numFmtId="0" fontId="23" fillId="0" borderId="19" applyProtection="0">
      <alignment vertical="center"/>
    </xf>
    <xf numFmtId="0" fontId="25" fillId="5" borderId="18" applyNumberFormat="0" applyAlignment="0" applyProtection="0">
      <alignment vertical="center"/>
    </xf>
    <xf numFmtId="0" fontId="19" fillId="4" borderId="1" applyNumberFormat="0" applyBorder="0" applyAlignment="0" applyProtection="0"/>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3" fillId="0" borderId="22" applyNumberFormat="0" applyFill="0" applyAlignment="0" applyProtection="0">
      <alignment vertical="center"/>
    </xf>
    <xf numFmtId="0" fontId="24" fillId="11" borderId="0" applyNumberFormat="0" applyBorder="0" applyAlignment="0" applyProtection="0"/>
    <xf numFmtId="0" fontId="23" fillId="0" borderId="19" applyProtection="0">
      <alignmen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3" fillId="0" borderId="22" applyNumberFormat="0" applyFill="0" applyAlignment="0" applyProtection="0">
      <alignment vertical="center"/>
    </xf>
    <xf numFmtId="0" fontId="24" fillId="7" borderId="0" applyNumberFormat="0" applyBorder="0" applyAlignment="0" applyProtection="0"/>
    <xf numFmtId="0" fontId="22" fillId="6" borderId="18" applyProtection="0">
      <alignment vertical="center"/>
    </xf>
    <xf numFmtId="0" fontId="20" fillId="4" borderId="16" applyProtection="0">
      <alignment vertical="center"/>
    </xf>
    <xf numFmtId="0" fontId="20" fillId="4" borderId="16" applyProtection="0">
      <alignment vertical="center"/>
    </xf>
    <xf numFmtId="0" fontId="27" fillId="4" borderId="0" applyNumberFormat="0" applyBorder="0" applyAlignment="0" applyProtection="0"/>
    <xf numFmtId="0" fontId="27" fillId="10" borderId="0" applyNumberFormat="0" applyBorder="0" applyAlignment="0" applyProtection="0"/>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4" fillId="5" borderId="0" applyNumberFormat="0" applyBorder="0" applyAlignment="0" applyProtection="0"/>
    <xf numFmtId="0" fontId="26" fillId="0" borderId="14">
      <alignment horizontal="left" vertical="center"/>
    </xf>
    <xf numFmtId="0" fontId="26" fillId="0" borderId="14">
      <alignment horizontal="left" vertical="center"/>
    </xf>
    <xf numFmtId="0" fontId="23" fillId="0" borderId="22" applyNumberFormat="0" applyFill="0" applyAlignment="0" applyProtection="0">
      <alignment vertical="center"/>
    </xf>
    <xf numFmtId="0" fontId="24" fillId="34" borderId="0" applyNumberFormat="0" applyBorder="0" applyAlignment="0" applyProtection="0"/>
    <xf numFmtId="0" fontId="27" fillId="9" borderId="0" applyNumberFormat="0" applyBorder="0" applyAlignment="0" applyProtection="0"/>
    <xf numFmtId="0" fontId="22" fillId="6" borderId="18" applyProtection="0">
      <alignment vertical="center"/>
    </xf>
    <xf numFmtId="0" fontId="27" fillId="5" borderId="0" applyNumberFormat="0" applyBorder="0" applyAlignment="0" applyProtection="0"/>
    <xf numFmtId="185" fontId="20" fillId="0" borderId="0" applyFont="0" applyFill="0" applyBorder="0" applyAlignment="0" applyProtection="0"/>
    <xf numFmtId="0" fontId="24" fillId="5" borderId="0" applyNumberFormat="0" applyBorder="0" applyAlignment="0" applyProtection="0"/>
    <xf numFmtId="0" fontId="26" fillId="0" borderId="14">
      <alignment horizontal="left" vertical="center"/>
    </xf>
    <xf numFmtId="0" fontId="26" fillId="0" borderId="14">
      <alignment horizontal="left" vertical="center"/>
    </xf>
    <xf numFmtId="0" fontId="23" fillId="0" borderId="22" applyNumberFormat="0" applyFill="0" applyAlignment="0" applyProtection="0">
      <alignment vertical="center"/>
    </xf>
    <xf numFmtId="0" fontId="24" fillId="60" borderId="0" applyNumberFormat="0" applyBorder="0" applyAlignment="0" applyProtection="0"/>
    <xf numFmtId="0" fontId="27" fillId="30" borderId="0" applyNumberFormat="0" applyBorder="0" applyAlignment="0" applyProtection="0"/>
    <xf numFmtId="0" fontId="22" fillId="6" borderId="18" applyNumberFormat="0" applyAlignment="0" applyProtection="0">
      <alignment vertical="center"/>
    </xf>
    <xf numFmtId="0" fontId="21" fillId="8" borderId="17" applyProtection="0">
      <alignment vertical="center"/>
    </xf>
    <xf numFmtId="0" fontId="26" fillId="0" borderId="14">
      <alignment horizontal="left" vertical="center"/>
    </xf>
    <xf numFmtId="0" fontId="27" fillId="9" borderId="0" applyNumberFormat="0" applyBorder="0" applyAlignment="0" applyProtection="0"/>
    <xf numFmtId="0" fontId="26" fillId="0" borderId="14">
      <alignment horizontal="left" vertical="center"/>
    </xf>
    <xf numFmtId="0" fontId="24" fillId="25" borderId="0" applyNumberFormat="0" applyBorder="0" applyAlignment="0" applyProtection="0"/>
    <xf numFmtId="0" fontId="26" fillId="0" borderId="14">
      <alignment horizontal="left" vertical="center"/>
    </xf>
    <xf numFmtId="0" fontId="26" fillId="0" borderId="14">
      <alignment horizontal="left" vertical="center"/>
    </xf>
    <xf numFmtId="0" fontId="26" fillId="0" borderId="14">
      <alignment horizontal="left" vertical="center"/>
    </xf>
    <xf numFmtId="0" fontId="23" fillId="0" borderId="22" applyNumberFormat="0" applyFill="0" applyAlignment="0" applyProtection="0">
      <alignment vertical="center"/>
    </xf>
    <xf numFmtId="0" fontId="24" fillId="32" borderId="0" applyNumberFormat="0" applyBorder="0" applyAlignment="0" applyProtection="0"/>
    <xf numFmtId="0" fontId="25" fillId="8" borderId="18" applyProtection="0">
      <alignment vertical="center"/>
    </xf>
    <xf numFmtId="0" fontId="27" fillId="4" borderId="0" applyNumberFormat="0" applyBorder="0" applyAlignment="0" applyProtection="0"/>
    <xf numFmtId="0" fontId="20" fillId="4" borderId="16" applyNumberFormat="0" applyFont="0" applyAlignment="0" applyProtection="0">
      <alignment vertical="center"/>
    </xf>
    <xf numFmtId="0" fontId="25" fillId="5" borderId="18" applyNumberFormat="0" applyAlignment="0" applyProtection="0">
      <alignment vertical="center"/>
    </xf>
    <xf numFmtId="0" fontId="27" fillId="6" borderId="0" applyNumberFormat="0" applyBorder="0" applyAlignment="0" applyProtection="0"/>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4" fillId="6" borderId="0" applyNumberFormat="0" applyBorder="0" applyAlignment="0" applyProtection="0"/>
    <xf numFmtId="0" fontId="22" fillId="6" borderId="18" applyNumberFormat="0" applyAlignment="0" applyProtection="0">
      <alignment vertical="center"/>
    </xf>
    <xf numFmtId="0" fontId="22" fillId="6" borderId="18" applyNumberFormat="0" applyAlignment="0" applyProtection="0">
      <alignment vertical="center"/>
    </xf>
    <xf numFmtId="0" fontId="73" fillId="0" borderId="0" applyNumberFormat="0" applyFill="0" applyBorder="0" applyAlignment="0" applyProtection="0"/>
    <xf numFmtId="0" fontId="22" fillId="6" borderId="18" applyNumberFormat="0" applyAlignment="0" applyProtection="0">
      <alignment vertical="center"/>
    </xf>
    <xf numFmtId="0" fontId="74" fillId="0" borderId="34" applyNumberFormat="0" applyFill="0" applyAlignment="0" applyProtection="0">
      <alignment vertical="center"/>
    </xf>
    <xf numFmtId="0" fontId="22" fillId="6" borderId="18" applyNumberFormat="0" applyAlignment="0" applyProtection="0">
      <alignment vertical="center"/>
    </xf>
    <xf numFmtId="187" fontId="20" fillId="0" borderId="0" applyFont="0" applyFill="0" applyBorder="0" applyAlignment="0" applyProtection="0"/>
    <xf numFmtId="0" fontId="19" fillId="4" borderId="1" applyNumberFormat="0" applyBorder="0" applyAlignment="0" applyProtection="0"/>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186" fontId="68" fillId="0" borderId="0"/>
    <xf numFmtId="177" fontId="20" fillId="0" borderId="0" applyFont="0" applyFill="0" applyBorder="0" applyAlignment="0" applyProtection="0"/>
    <xf numFmtId="182" fontId="20" fillId="0" borderId="0" applyFont="0" applyFill="0" applyBorder="0" applyAlignment="0" applyProtection="0"/>
    <xf numFmtId="181" fontId="20" fillId="0" borderId="0" applyFont="0" applyFill="0" applyBorder="0" applyAlignment="0" applyProtection="0"/>
    <xf numFmtId="0" fontId="75" fillId="0" borderId="0" applyNumberFormat="0" applyFill="0" applyBorder="0" applyAlignment="0" applyProtection="0"/>
    <xf numFmtId="0" fontId="26" fillId="0" borderId="14">
      <alignment horizontal="left" vertical="center"/>
    </xf>
    <xf numFmtId="0" fontId="26" fillId="0" borderId="14">
      <alignment horizontal="left" vertical="center"/>
    </xf>
    <xf numFmtId="0" fontId="21" fillId="8" borderId="17" applyProtection="0">
      <alignment vertical="center"/>
    </xf>
    <xf numFmtId="0" fontId="26" fillId="0" borderId="14">
      <alignment horizontal="left" vertical="center"/>
    </xf>
    <xf numFmtId="188" fontId="68" fillId="0" borderId="0"/>
    <xf numFmtId="15" fontId="60" fillId="0" borderId="0"/>
    <xf numFmtId="183" fontId="68" fillId="0" borderId="0"/>
    <xf numFmtId="0" fontId="20" fillId="4" borderId="16" applyProtection="0">
      <alignment vertical="center"/>
    </xf>
    <xf numFmtId="0" fontId="20" fillId="4" borderId="16" applyProtection="0">
      <alignment vertical="center"/>
    </xf>
    <xf numFmtId="0" fontId="23" fillId="0" borderId="19" applyProtection="0">
      <alignment vertical="center"/>
    </xf>
    <xf numFmtId="0" fontId="23" fillId="0" borderId="19" applyProtection="0">
      <alignment vertical="center"/>
    </xf>
    <xf numFmtId="0" fontId="19" fillId="5" borderId="0" applyNumberFormat="0" applyBorder="0" applyAlignment="0" applyProtection="0"/>
    <xf numFmtId="0" fontId="19" fillId="4" borderId="1" applyNumberFormat="0" applyBorder="0" applyAlignment="0" applyProtection="0"/>
    <xf numFmtId="0" fontId="26" fillId="0" borderId="31" applyNumberFormat="0" applyAlignment="0" applyProtection="0">
      <alignment horizontal="left" vertical="center"/>
    </xf>
    <xf numFmtId="0" fontId="26" fillId="0" borderId="14">
      <alignment horizontal="left" vertical="center"/>
    </xf>
    <xf numFmtId="0" fontId="26" fillId="0" borderId="14">
      <alignment horizontal="left" vertical="center"/>
    </xf>
    <xf numFmtId="0" fontId="22" fillId="6" borderId="18" applyNumberFormat="0" applyAlignment="0" applyProtection="0">
      <alignmen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3" fillId="0" borderId="19" applyProtection="0">
      <alignment vertical="center"/>
    </xf>
    <xf numFmtId="0" fontId="25" fillId="8" borderId="18" applyProtection="0">
      <alignment vertical="center"/>
    </xf>
    <xf numFmtId="0" fontId="25" fillId="8" borderId="18" applyProtection="0">
      <alignmen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36" fillId="16" borderId="0" applyNumberFormat="0" applyBorder="0" applyAlignment="0" applyProtection="0">
      <alignmen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5" fillId="8" borderId="18" applyProtection="0">
      <alignment vertical="center"/>
    </xf>
    <xf numFmtId="0" fontId="36" fillId="16" borderId="0" applyNumberFormat="0" applyBorder="0" applyAlignment="0" applyProtection="0">
      <alignmen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5" fillId="8" borderId="18" applyProtection="0">
      <alignment vertical="center"/>
    </xf>
    <xf numFmtId="0" fontId="19" fillId="4" borderId="1" applyNumberFormat="0" applyBorder="0" applyAlignment="0" applyProtection="0"/>
    <xf numFmtId="0" fontId="26" fillId="0" borderId="14">
      <alignment horizontal="left" vertical="center"/>
    </xf>
    <xf numFmtId="0" fontId="26" fillId="0" borderId="14">
      <alignment horizontal="left" vertical="center"/>
    </xf>
    <xf numFmtId="0" fontId="25" fillId="8" borderId="18" applyProtection="0">
      <alignment vertical="center"/>
    </xf>
    <xf numFmtId="0" fontId="25" fillId="8" borderId="18" applyProtection="0">
      <alignment vertical="center"/>
    </xf>
    <xf numFmtId="0" fontId="19" fillId="4" borderId="1" applyNumberFormat="0" applyBorder="0" applyAlignment="0" applyProtection="0"/>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5" fillId="8" borderId="18" applyProtection="0">
      <alignment vertical="center"/>
    </xf>
    <xf numFmtId="0" fontId="19" fillId="4" borderId="1" applyNumberFormat="0" applyBorder="0" applyAlignment="0" applyProtection="0"/>
    <xf numFmtId="0" fontId="25" fillId="8" borderId="18" applyProtection="0">
      <alignmen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5" fillId="8" borderId="18" applyProtection="0">
      <alignment vertical="center"/>
    </xf>
    <xf numFmtId="0" fontId="19" fillId="4" borderId="1" applyNumberFormat="0" applyBorder="0" applyAlignment="0" applyProtection="0"/>
    <xf numFmtId="0" fontId="25" fillId="8" borderId="18" applyProtection="0">
      <alignment vertical="center"/>
    </xf>
    <xf numFmtId="0" fontId="21" fillId="8" borderId="17" applyProtection="0">
      <alignment vertical="center"/>
    </xf>
    <xf numFmtId="0" fontId="26" fillId="0" borderId="14">
      <alignment horizontal="left" vertical="center"/>
    </xf>
    <xf numFmtId="0" fontId="26" fillId="0" borderId="14">
      <alignment horizontal="left" vertical="center"/>
    </xf>
    <xf numFmtId="0" fontId="25" fillId="8" borderId="18" applyProtection="0">
      <alignment vertical="center"/>
    </xf>
    <xf numFmtId="0" fontId="19" fillId="4" borderId="1" applyNumberFormat="0" applyBorder="0" applyAlignment="0" applyProtection="0"/>
    <xf numFmtId="0" fontId="25" fillId="8" borderId="18" applyProtection="0">
      <alignment vertical="center"/>
    </xf>
    <xf numFmtId="0" fontId="21" fillId="8" borderId="17" applyProtection="0">
      <alignment vertical="center"/>
    </xf>
    <xf numFmtId="0" fontId="26" fillId="0" borderId="14">
      <alignment horizontal="left" vertical="center"/>
    </xf>
    <xf numFmtId="0" fontId="26" fillId="0" borderId="14">
      <alignment horizontal="left" vertical="center"/>
    </xf>
    <xf numFmtId="0" fontId="25" fillId="8" borderId="18" applyProtection="0">
      <alignment vertical="center"/>
    </xf>
    <xf numFmtId="0" fontId="19" fillId="4" borderId="1" applyNumberFormat="0" applyBorder="0" applyAlignment="0" applyProtection="0"/>
    <xf numFmtId="0" fontId="25" fillId="8" borderId="18" applyProtection="0">
      <alignment vertical="center"/>
    </xf>
    <xf numFmtId="0" fontId="21" fillId="8" borderId="17" applyProtection="0">
      <alignment vertical="center"/>
    </xf>
    <xf numFmtId="0" fontId="26" fillId="0" borderId="14">
      <alignment horizontal="left" vertical="center"/>
    </xf>
    <xf numFmtId="0" fontId="26" fillId="0" borderId="14">
      <alignment horizontal="left" vertical="center"/>
    </xf>
    <xf numFmtId="0" fontId="25" fillId="8" borderId="18" applyProtection="0">
      <alignment vertical="center"/>
    </xf>
    <xf numFmtId="0" fontId="19" fillId="4" borderId="1" applyNumberFormat="0" applyBorder="0" applyAlignment="0" applyProtection="0"/>
    <xf numFmtId="0" fontId="25" fillId="8" borderId="18" applyProtection="0">
      <alignment vertical="center"/>
    </xf>
    <xf numFmtId="0" fontId="19" fillId="4" borderId="1" applyNumberFormat="0" applyBorder="0" applyAlignment="0" applyProtection="0"/>
    <xf numFmtId="0" fontId="25" fillId="8" borderId="18" applyProtection="0">
      <alignment vertical="center"/>
    </xf>
    <xf numFmtId="0" fontId="59" fillId="10" borderId="0" applyNumberFormat="0" applyBorder="0" applyAlignment="0" applyProtection="0">
      <alignment vertical="center"/>
    </xf>
    <xf numFmtId="0" fontId="21" fillId="8" borderId="17" applyProtection="0">
      <alignment vertical="center"/>
    </xf>
    <xf numFmtId="0" fontId="26" fillId="0" borderId="14">
      <alignment horizontal="left" vertical="center"/>
    </xf>
    <xf numFmtId="0" fontId="26" fillId="0" borderId="14">
      <alignment horizontal="lef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3" fillId="0" borderId="19" applyProtection="0">
      <alignment vertical="center"/>
    </xf>
    <xf numFmtId="0" fontId="26" fillId="0" borderId="14">
      <alignment horizontal="left" vertical="center"/>
    </xf>
    <xf numFmtId="0" fontId="19" fillId="4" borderId="1" applyNumberFormat="0" applyBorder="0" applyAlignment="0" applyProtection="0"/>
    <xf numFmtId="0" fontId="26" fillId="0" borderId="14">
      <alignment horizontal="lef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3" fillId="0" borderId="19" applyProtection="0">
      <alignment vertical="center"/>
    </xf>
    <xf numFmtId="0" fontId="26" fillId="0" borderId="14">
      <alignment horizontal="left" vertical="center"/>
    </xf>
    <xf numFmtId="0" fontId="19" fillId="4" borderId="1" applyNumberFormat="0" applyBorder="0" applyAlignment="0" applyProtection="0"/>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2" fillId="6" borderId="18" applyProtection="0">
      <alignment vertical="center"/>
    </xf>
    <xf numFmtId="0" fontId="23" fillId="0" borderId="19" applyProtection="0">
      <alignment vertical="center"/>
    </xf>
    <xf numFmtId="0" fontId="19" fillId="4" borderId="1" applyNumberFormat="0" applyBorder="0" applyAlignment="0" applyProtection="0"/>
    <xf numFmtId="0" fontId="22" fillId="6" borderId="18" applyProtection="0">
      <alignmen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3" fillId="0" borderId="19" applyProtection="0">
      <alignment vertical="center"/>
    </xf>
    <xf numFmtId="0" fontId="25" fillId="8" borderId="18" applyProtection="0">
      <alignment vertical="center"/>
    </xf>
    <xf numFmtId="0" fontId="25" fillId="8" borderId="18" applyProtection="0">
      <alignmen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1" fillId="8" borderId="17" applyProtection="0">
      <alignment vertical="center"/>
    </xf>
    <xf numFmtId="0" fontId="26" fillId="0" borderId="14">
      <alignment horizontal="left" vertical="center"/>
    </xf>
    <xf numFmtId="0" fontId="26" fillId="0" borderId="14">
      <alignment horizontal="left" vertical="center"/>
    </xf>
    <xf numFmtId="0" fontId="21" fillId="8" borderId="17" applyProtection="0">
      <alignmen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1" fillId="8" borderId="17" applyProtection="0">
      <alignment vertical="center"/>
    </xf>
    <xf numFmtId="0" fontId="26" fillId="0" borderId="14">
      <alignment horizontal="left" vertical="center"/>
    </xf>
    <xf numFmtId="0" fontId="26" fillId="0" borderId="14">
      <alignment horizontal="left" vertical="center"/>
    </xf>
    <xf numFmtId="0" fontId="21" fillId="8" borderId="17" applyProtection="0">
      <alignment vertical="center"/>
    </xf>
    <xf numFmtId="0" fontId="26" fillId="0" borderId="14">
      <alignment horizontal="left" vertical="center"/>
    </xf>
    <xf numFmtId="0" fontId="26" fillId="0" borderId="14">
      <alignment horizontal="left" vertical="center"/>
    </xf>
    <xf numFmtId="0" fontId="21" fillId="8" borderId="17" applyProtection="0">
      <alignment vertical="center"/>
    </xf>
    <xf numFmtId="0" fontId="26" fillId="0" borderId="14">
      <alignment horizontal="left" vertical="center"/>
    </xf>
    <xf numFmtId="0" fontId="26" fillId="0" borderId="14">
      <alignment horizontal="left" vertical="center"/>
    </xf>
    <xf numFmtId="0" fontId="21" fillId="8" borderId="17" applyProtection="0">
      <alignmen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76" fillId="0" borderId="0">
      <alignmen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1" fillId="5" borderId="17" applyNumberFormat="0" applyAlignment="0" applyProtection="0">
      <alignment vertical="center"/>
    </xf>
    <xf numFmtId="0" fontId="26" fillId="0" borderId="14">
      <alignment horizontal="left" vertical="center"/>
    </xf>
    <xf numFmtId="0" fontId="21" fillId="5" borderId="17" applyNumberFormat="0" applyAlignment="0" applyProtection="0">
      <alignment vertical="center"/>
    </xf>
    <xf numFmtId="0" fontId="26" fillId="0" borderId="14">
      <alignment horizontal="left" vertical="center"/>
    </xf>
    <xf numFmtId="0" fontId="20" fillId="4" borderId="16" applyNumberFormat="0" applyFont="0" applyAlignment="0" applyProtection="0">
      <alignment vertical="center"/>
    </xf>
    <xf numFmtId="0" fontId="23" fillId="0" borderId="19" applyProtection="0">
      <alignment vertical="center"/>
    </xf>
    <xf numFmtId="0" fontId="25" fillId="8" borderId="18" applyProtection="0">
      <alignment vertical="center"/>
    </xf>
    <xf numFmtId="0" fontId="25" fillId="8" borderId="18" applyProtection="0">
      <alignment vertical="center"/>
    </xf>
    <xf numFmtId="0" fontId="26" fillId="0" borderId="14">
      <alignment horizontal="lef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19" fillId="4" borderId="1" applyNumberFormat="0" applyBorder="0" applyAlignment="0" applyProtection="0"/>
    <xf numFmtId="0" fontId="26" fillId="0" borderId="14">
      <alignment horizontal="left" vertical="center"/>
    </xf>
    <xf numFmtId="0" fontId="23" fillId="0" borderId="19" applyProtection="0">
      <alignment vertical="center"/>
    </xf>
    <xf numFmtId="0" fontId="26" fillId="0" borderId="14">
      <alignment horizontal="left" vertical="center"/>
    </xf>
    <xf numFmtId="0" fontId="23" fillId="0" borderId="19" applyProtection="0">
      <alignment vertical="center"/>
    </xf>
    <xf numFmtId="0" fontId="23" fillId="0" borderId="19" applyProtection="0">
      <alignment vertical="center"/>
    </xf>
    <xf numFmtId="0" fontId="19" fillId="4" borderId="1" applyNumberFormat="0" applyBorder="0" applyAlignment="0" applyProtection="0"/>
    <xf numFmtId="0" fontId="23" fillId="0" borderId="19" applyProtection="0">
      <alignment vertical="center"/>
    </xf>
    <xf numFmtId="0" fontId="26" fillId="0" borderId="14">
      <alignment horizontal="left" vertical="center"/>
    </xf>
    <xf numFmtId="0" fontId="23" fillId="0" borderId="19" applyProtection="0">
      <alignment vertical="center"/>
    </xf>
    <xf numFmtId="0" fontId="26" fillId="0" borderId="14">
      <alignment horizontal="left" vertical="center"/>
    </xf>
    <xf numFmtId="0" fontId="23" fillId="0" borderId="19" applyProtection="0">
      <alignmen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63" fillId="0" borderId="0"/>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0" fillId="4" borderId="16" applyNumberFormat="0" applyFont="0" applyAlignment="0" applyProtection="0">
      <alignment vertical="center"/>
    </xf>
    <xf numFmtId="0" fontId="23" fillId="0" borderId="22" applyNumberFormat="0" applyFill="0" applyAlignment="0" applyProtection="0">
      <alignment vertical="center"/>
    </xf>
    <xf numFmtId="0" fontId="20" fillId="4" borderId="16" applyNumberFormat="0" applyFont="0" applyAlignment="0" applyProtection="0">
      <alignment vertical="center"/>
    </xf>
    <xf numFmtId="0" fontId="23" fillId="0" borderId="19" applyProtection="0">
      <alignment vertical="center"/>
    </xf>
    <xf numFmtId="0" fontId="25" fillId="8" borderId="18" applyProtection="0">
      <alignment vertical="center"/>
    </xf>
    <xf numFmtId="0" fontId="25" fillId="8" borderId="18" applyProtection="0">
      <alignment vertical="center"/>
    </xf>
    <xf numFmtId="0" fontId="26" fillId="0" borderId="14">
      <alignment horizontal="left" vertical="center"/>
    </xf>
    <xf numFmtId="0" fontId="26" fillId="0" borderId="14">
      <alignment horizontal="left" vertical="center"/>
    </xf>
    <xf numFmtId="0" fontId="23" fillId="0" borderId="19" applyProtection="0">
      <alignment vertical="center"/>
    </xf>
    <xf numFmtId="0" fontId="23" fillId="0" borderId="19" applyProtection="0">
      <alignment vertical="center"/>
    </xf>
    <xf numFmtId="0" fontId="66" fillId="0" borderId="0" applyProtection="0">
      <alignment vertical="center"/>
    </xf>
    <xf numFmtId="0" fontId="26" fillId="0" borderId="14">
      <alignment horizontal="left" vertical="center"/>
    </xf>
    <xf numFmtId="0" fontId="26" fillId="0" borderId="14">
      <alignment horizontal="left" vertical="center"/>
    </xf>
    <xf numFmtId="0" fontId="61" fillId="0" borderId="0" applyNumberFormat="0" applyFill="0" applyBorder="0" applyAlignment="0" applyProtection="0">
      <alignmen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1" fillId="8" borderId="17" applyProtection="0">
      <alignment vertical="center"/>
    </xf>
    <xf numFmtId="0" fontId="26" fillId="0" borderId="14">
      <alignment horizontal="left" vertical="center"/>
    </xf>
    <xf numFmtId="0" fontId="21" fillId="8" borderId="17" applyProtection="0">
      <alignment vertical="center"/>
    </xf>
    <xf numFmtId="0" fontId="26" fillId="0" borderId="14">
      <alignment horizontal="left" vertical="center"/>
    </xf>
    <xf numFmtId="0" fontId="21" fillId="8" borderId="17" applyProtection="0">
      <alignment vertical="center"/>
    </xf>
    <xf numFmtId="0" fontId="26" fillId="0" borderId="14">
      <alignment horizontal="left" vertical="center"/>
    </xf>
    <xf numFmtId="0" fontId="21" fillId="8" borderId="17" applyProtection="0">
      <alignment vertical="center"/>
    </xf>
    <xf numFmtId="0" fontId="26" fillId="0" borderId="14">
      <alignment horizontal="left" vertical="center"/>
    </xf>
    <xf numFmtId="0" fontId="21" fillId="8" borderId="17" applyProtection="0">
      <alignment vertical="center"/>
    </xf>
    <xf numFmtId="0" fontId="26" fillId="0" borderId="14">
      <alignment horizontal="left" vertical="center"/>
    </xf>
    <xf numFmtId="0" fontId="21" fillId="8" borderId="17" applyProtection="0">
      <alignment vertical="center"/>
    </xf>
    <xf numFmtId="0" fontId="21" fillId="8" borderId="17" applyProtection="0">
      <alignmen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6" fillId="0" borderId="14">
      <alignment horizontal="lef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3" fillId="0" borderId="19" applyProtection="0">
      <alignment vertical="center"/>
    </xf>
    <xf numFmtId="0" fontId="26" fillId="0" borderId="14">
      <alignment horizontal="left" vertical="center"/>
    </xf>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5" fillId="8" borderId="18" applyProtection="0">
      <alignment vertical="center"/>
    </xf>
    <xf numFmtId="0" fontId="19" fillId="4" borderId="1" applyNumberFormat="0" applyBorder="0" applyAlignment="0" applyProtection="0"/>
    <xf numFmtId="0" fontId="22" fillId="6" borderId="18" applyProtection="0">
      <alignment vertical="center"/>
    </xf>
    <xf numFmtId="0" fontId="23" fillId="0" borderId="19" applyProtection="0">
      <alignment vertical="center"/>
    </xf>
    <xf numFmtId="0" fontId="19" fillId="4" borderId="1" applyNumberFormat="0" applyBorder="0" applyAlignment="0" applyProtection="0"/>
    <xf numFmtId="0" fontId="22" fillId="6" borderId="18" applyProtection="0">
      <alignment vertical="center"/>
    </xf>
    <xf numFmtId="0" fontId="22" fillId="6" borderId="18" applyProtection="0">
      <alignment vertical="center"/>
    </xf>
    <xf numFmtId="0" fontId="23" fillId="0" borderId="19" applyProtection="0">
      <alignment vertical="center"/>
    </xf>
    <xf numFmtId="0" fontId="20" fillId="4" borderId="16" applyProtection="0">
      <alignment vertical="center"/>
    </xf>
    <xf numFmtId="0" fontId="19" fillId="4" borderId="1" applyNumberFormat="0" applyBorder="0" applyAlignment="0" applyProtection="0"/>
    <xf numFmtId="0" fontId="22" fillId="6" borderId="18" applyProtection="0">
      <alignment vertical="center"/>
    </xf>
    <xf numFmtId="0" fontId="22" fillId="6" borderId="18" applyProtection="0">
      <alignment vertical="center"/>
    </xf>
    <xf numFmtId="0" fontId="23" fillId="0" borderId="19" applyProtection="0">
      <alignment vertical="center"/>
    </xf>
    <xf numFmtId="0" fontId="23" fillId="0" borderId="19"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6" borderId="18" applyProtection="0">
      <alignment vertical="center"/>
    </xf>
    <xf numFmtId="0" fontId="22" fillId="6" borderId="18" applyProtection="0">
      <alignment vertical="center"/>
    </xf>
    <xf numFmtId="0" fontId="23" fillId="0" borderId="19" applyProtection="0">
      <alignment vertical="center"/>
    </xf>
    <xf numFmtId="0" fontId="23" fillId="0" borderId="19"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6" borderId="18" applyProtection="0">
      <alignment vertical="center"/>
    </xf>
    <xf numFmtId="0" fontId="22" fillId="6" borderId="18" applyProtection="0">
      <alignment vertical="center"/>
    </xf>
    <xf numFmtId="0" fontId="22" fillId="6" borderId="18" applyProtection="0">
      <alignment vertical="center"/>
    </xf>
    <xf numFmtId="0" fontId="23" fillId="0" borderId="19" applyProtection="0">
      <alignment vertical="center"/>
    </xf>
    <xf numFmtId="0" fontId="23" fillId="0" borderId="19"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6" borderId="18" applyProtection="0">
      <alignment vertical="center"/>
    </xf>
    <xf numFmtId="0" fontId="22" fillId="6" borderId="18" applyProtection="0">
      <alignment vertical="center"/>
    </xf>
    <xf numFmtId="0" fontId="19" fillId="4" borderId="1" applyNumberFormat="0" applyBorder="0" applyAlignment="0" applyProtection="0"/>
    <xf numFmtId="0" fontId="23" fillId="0" borderId="19" applyProtection="0">
      <alignment vertical="center"/>
    </xf>
    <xf numFmtId="0" fontId="23" fillId="0" borderId="19"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6" borderId="18" applyProtection="0">
      <alignment vertical="center"/>
    </xf>
    <xf numFmtId="0" fontId="22" fillId="6" borderId="18" applyProtection="0">
      <alignment vertical="center"/>
    </xf>
    <xf numFmtId="0" fontId="19" fillId="4" borderId="1" applyNumberFormat="0" applyBorder="0" applyAlignment="0" applyProtection="0"/>
    <xf numFmtId="0" fontId="23" fillId="0" borderId="19" applyProtection="0">
      <alignment vertical="center"/>
    </xf>
    <xf numFmtId="0" fontId="23" fillId="0" borderId="19"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6" borderId="18" applyProtection="0">
      <alignment vertical="center"/>
    </xf>
    <xf numFmtId="0" fontId="22" fillId="6" borderId="18" applyProtection="0">
      <alignment vertical="center"/>
    </xf>
    <xf numFmtId="0" fontId="23" fillId="0" borderId="19" applyProtection="0">
      <alignment vertical="center"/>
    </xf>
    <xf numFmtId="0" fontId="59" fillId="10" borderId="0" applyNumberFormat="0" applyBorder="0" applyAlignment="0" applyProtection="0">
      <alignment vertical="center"/>
    </xf>
    <xf numFmtId="0" fontId="25" fillId="5" borderId="18" applyNumberFormat="0" applyAlignment="0" applyProtection="0">
      <alignment vertical="center"/>
    </xf>
    <xf numFmtId="0" fontId="19" fillId="4" borderId="1" applyNumberFormat="0" applyBorder="0" applyAlignment="0" applyProtection="0"/>
    <xf numFmtId="0" fontId="22" fillId="6" borderId="18" applyNumberFormat="0" applyAlignment="0" applyProtection="0">
      <alignment vertical="center"/>
    </xf>
    <xf numFmtId="0" fontId="22" fillId="6" borderId="18" applyNumberFormat="0" applyAlignment="0" applyProtection="0">
      <alignment vertical="center"/>
    </xf>
    <xf numFmtId="0" fontId="23" fillId="0" borderId="19" applyProtection="0">
      <alignment vertical="center"/>
    </xf>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23" fillId="0" borderId="19" applyProtection="0">
      <alignment vertical="center"/>
    </xf>
    <xf numFmtId="0" fontId="23" fillId="0" borderId="19"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6" borderId="18" applyProtection="0">
      <alignment vertical="center"/>
    </xf>
    <xf numFmtId="0" fontId="22" fillId="6" borderId="18" applyProtection="0">
      <alignment vertical="center"/>
    </xf>
    <xf numFmtId="0" fontId="23" fillId="0" borderId="19" applyProtection="0">
      <alignment vertical="center"/>
    </xf>
    <xf numFmtId="0" fontId="25" fillId="5" borderId="18" applyNumberFormat="0" applyAlignment="0" applyProtection="0">
      <alignment vertical="center"/>
    </xf>
    <xf numFmtId="0" fontId="19" fillId="4" borderId="1" applyNumberFormat="0" applyBorder="0" applyAlignment="0" applyProtection="0"/>
    <xf numFmtId="0" fontId="23" fillId="0" borderId="19" applyProtection="0">
      <alignment vertical="center"/>
    </xf>
    <xf numFmtId="0" fontId="23" fillId="0" borderId="19"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6" borderId="18" applyProtection="0">
      <alignment vertical="center"/>
    </xf>
    <xf numFmtId="0" fontId="22" fillId="6" borderId="18" applyProtection="0">
      <alignment vertical="center"/>
    </xf>
    <xf numFmtId="0" fontId="23" fillId="0" borderId="19" applyProtection="0">
      <alignment vertical="center"/>
    </xf>
    <xf numFmtId="0" fontId="25" fillId="5" borderId="18" applyNumberFormat="0" applyAlignment="0" applyProtection="0">
      <alignment vertical="center"/>
    </xf>
    <xf numFmtId="0" fontId="19" fillId="4" borderId="1" applyNumberFormat="0" applyBorder="0" applyAlignment="0" applyProtection="0"/>
    <xf numFmtId="0" fontId="23" fillId="0" borderId="19" applyProtection="0">
      <alignment vertical="center"/>
    </xf>
    <xf numFmtId="0" fontId="23" fillId="0" borderId="19"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6" borderId="18" applyProtection="0">
      <alignment vertical="center"/>
    </xf>
    <xf numFmtId="0" fontId="22" fillId="6" borderId="18" applyProtection="0">
      <alignment vertical="center"/>
    </xf>
    <xf numFmtId="0" fontId="23" fillId="0" borderId="19" applyProtection="0">
      <alignment vertical="center"/>
    </xf>
    <xf numFmtId="0" fontId="25" fillId="5" borderId="18" applyNumberFormat="0" applyAlignment="0" applyProtection="0">
      <alignment vertical="center"/>
    </xf>
    <xf numFmtId="0" fontId="19" fillId="4" borderId="1" applyNumberFormat="0" applyBorder="0" applyAlignment="0" applyProtection="0"/>
    <xf numFmtId="0" fontId="23" fillId="0" borderId="19" applyProtection="0">
      <alignment vertical="center"/>
    </xf>
    <xf numFmtId="0" fontId="23" fillId="0" borderId="19"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6" borderId="18" applyProtection="0">
      <alignment vertical="center"/>
    </xf>
    <xf numFmtId="0" fontId="22" fillId="6" borderId="18" applyProtection="0">
      <alignment vertical="center"/>
    </xf>
    <xf numFmtId="0" fontId="20" fillId="4" borderId="16" applyProtection="0">
      <alignment vertical="center"/>
    </xf>
    <xf numFmtId="0" fontId="19" fillId="4" borderId="1" applyNumberFormat="0" applyBorder="0" applyAlignment="0" applyProtection="0"/>
    <xf numFmtId="0" fontId="23" fillId="0" borderId="19" applyProtection="0">
      <alignment vertical="center"/>
    </xf>
    <xf numFmtId="0" fontId="23" fillId="0" borderId="19"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19" fillId="4" borderId="1" applyNumberFormat="0" applyBorder="0" applyAlignment="0" applyProtection="0"/>
    <xf numFmtId="0" fontId="22" fillId="6" borderId="18" applyNumberFormat="0" applyAlignment="0" applyProtection="0">
      <alignment vertical="center"/>
    </xf>
    <xf numFmtId="0" fontId="22" fillId="6" borderId="18" applyNumberFormat="0" applyAlignment="0" applyProtection="0">
      <alignment vertical="center"/>
    </xf>
    <xf numFmtId="0" fontId="23" fillId="0" borderId="19" applyProtection="0">
      <alignment vertical="center"/>
    </xf>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180" fontId="80" fillId="63" borderId="0"/>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0" fontId="25" fillId="8"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0" fontId="25" fillId="8"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0" fontId="25" fillId="8"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0" fontId="25" fillId="8"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0" fontId="25" fillId="8"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5" fillId="8"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22" fillId="6" borderId="18" applyNumberFormat="0" applyAlignment="0" applyProtection="0">
      <alignment vertical="center"/>
    </xf>
    <xf numFmtId="0" fontId="22" fillId="6" borderId="18" applyNumberFormat="0" applyAlignment="0" applyProtection="0">
      <alignment vertical="center"/>
    </xf>
    <xf numFmtId="0" fontId="23" fillId="0" borderId="19" applyProtection="0">
      <alignment vertical="center"/>
    </xf>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0" fontId="19" fillId="4" borderId="1" applyNumberFormat="0" applyBorder="0" applyAlignment="0" applyProtection="0"/>
    <xf numFmtId="0" fontId="81" fillId="16" borderId="0" applyNumberFormat="0" applyBorder="0" applyAlignment="0" applyProtection="0"/>
    <xf numFmtId="0" fontId="25" fillId="8" borderId="18" applyProtection="0">
      <alignment vertical="center"/>
    </xf>
    <xf numFmtId="0" fontId="25" fillId="8"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0" fontId="25" fillId="8"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0" fontId="25" fillId="8"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0" fontId="25" fillId="8"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5" fillId="8"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0" fontId="25" fillId="8" borderId="18" applyProtection="0">
      <alignment vertical="center"/>
    </xf>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0" fontId="23" fillId="0" borderId="22" applyNumberFormat="0" applyFill="0" applyAlignment="0" applyProtection="0">
      <alignment vertical="center"/>
    </xf>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0" fontId="23" fillId="0" borderId="22" applyNumberFormat="0" applyFill="0" applyAlignment="0" applyProtection="0">
      <alignment vertical="center"/>
    </xf>
    <xf numFmtId="0" fontId="19" fillId="4" borderId="1" applyNumberFormat="0" applyBorder="0" applyAlignment="0" applyProtection="0"/>
    <xf numFmtId="0" fontId="25" fillId="8" borderId="18" applyProtection="0">
      <alignment vertical="center"/>
    </xf>
    <xf numFmtId="0" fontId="22" fillId="6" borderId="18" applyProtection="0">
      <alignment vertical="center"/>
    </xf>
    <xf numFmtId="0" fontId="22" fillId="6" borderId="18" applyProtection="0">
      <alignment vertical="center"/>
    </xf>
    <xf numFmtId="0" fontId="20" fillId="0" borderId="0" applyProtection="0"/>
    <xf numFmtId="0" fontId="21" fillId="8" borderId="17"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3" fillId="0" borderId="19" applyProtection="0">
      <alignment vertical="center"/>
    </xf>
    <xf numFmtId="0" fontId="19" fillId="4" borderId="1" applyNumberFormat="0" applyBorder="0" applyAlignment="0" applyProtection="0"/>
    <xf numFmtId="0" fontId="19" fillId="4" borderId="1" applyNumberFormat="0" applyBorder="0" applyAlignment="0" applyProtection="0"/>
    <xf numFmtId="0" fontId="23" fillId="0" borderId="22" applyNumberFormat="0" applyFill="0" applyAlignment="0" applyProtection="0">
      <alignment vertical="center"/>
    </xf>
    <xf numFmtId="0" fontId="19" fillId="4" borderId="1" applyNumberFormat="0" applyBorder="0" applyAlignment="0" applyProtection="0"/>
    <xf numFmtId="0" fontId="19" fillId="4" borderId="1" applyNumberFormat="0" applyBorder="0" applyAlignment="0" applyProtection="0"/>
    <xf numFmtId="0" fontId="25" fillId="8"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0" fontId="23" fillId="0" borderId="19" applyProtection="0">
      <alignment vertical="center"/>
    </xf>
    <xf numFmtId="184" fontId="20" fillId="0" borderId="0" applyFont="0" applyFill="0" applyBorder="0" applyAlignment="0" applyProtection="0"/>
    <xf numFmtId="0" fontId="19" fillId="4" borderId="1" applyNumberFormat="0" applyBorder="0" applyAlignment="0" applyProtection="0"/>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0" fontId="23" fillId="0" borderId="19" applyProtection="0">
      <alignment vertical="center"/>
    </xf>
    <xf numFmtId="0" fontId="19" fillId="4" borderId="1" applyNumberFormat="0" applyBorder="0" applyAlignment="0" applyProtection="0"/>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0" fontId="23" fillId="0" borderId="19" applyProtection="0">
      <alignment vertical="center"/>
    </xf>
    <xf numFmtId="0" fontId="19" fillId="4" borderId="1" applyNumberFormat="0" applyBorder="0" applyAlignment="0" applyProtection="0"/>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0" fontId="23" fillId="0" borderId="19" applyProtection="0">
      <alignment vertical="center"/>
    </xf>
    <xf numFmtId="0" fontId="19" fillId="4" borderId="1" applyNumberFormat="0" applyBorder="0" applyAlignment="0" applyProtection="0"/>
    <xf numFmtId="0" fontId="19" fillId="4" borderId="1" applyNumberFormat="0" applyBorder="0" applyAlignment="0" applyProtection="0"/>
    <xf numFmtId="0" fontId="25" fillId="8" borderId="18" applyProtection="0">
      <alignment vertical="center"/>
    </xf>
    <xf numFmtId="0" fontId="25" fillId="8" borderId="18" applyProtection="0">
      <alignment vertical="center"/>
    </xf>
    <xf numFmtId="0" fontId="19" fillId="4" borderId="1" applyNumberFormat="0" applyBorder="0" applyAlignment="0" applyProtection="0"/>
    <xf numFmtId="0" fontId="25" fillId="8" borderId="18" applyProtection="0">
      <alignment vertical="center"/>
    </xf>
    <xf numFmtId="0" fontId="19" fillId="4" borderId="1" applyNumberFormat="0" applyBorder="0" applyAlignment="0" applyProtection="0"/>
    <xf numFmtId="0" fontId="25" fillId="8" borderId="18" applyProtection="0">
      <alignment vertical="center"/>
    </xf>
    <xf numFmtId="0" fontId="19" fillId="4" borderId="1" applyNumberFormat="0" applyBorder="0" applyAlignment="0" applyProtection="0"/>
    <xf numFmtId="0" fontId="25" fillId="8" borderId="18" applyProtection="0">
      <alignment vertical="center"/>
    </xf>
    <xf numFmtId="0" fontId="19" fillId="4" borderId="1" applyNumberFormat="0" applyBorder="0" applyAlignment="0" applyProtection="0"/>
    <xf numFmtId="0" fontId="25" fillId="8" borderId="18" applyProtection="0">
      <alignment vertical="center"/>
    </xf>
    <xf numFmtId="0" fontId="19" fillId="4" borderId="1" applyNumberFormat="0" applyBorder="0" applyAlignment="0" applyProtection="0"/>
    <xf numFmtId="0" fontId="25" fillId="8" borderId="18" applyProtection="0">
      <alignment vertical="center"/>
    </xf>
    <xf numFmtId="0" fontId="22" fillId="6" borderId="18" applyNumberFormat="0" applyAlignment="0" applyProtection="0">
      <alignment vertical="center"/>
    </xf>
    <xf numFmtId="0" fontId="60" fillId="0" borderId="0"/>
    <xf numFmtId="0" fontId="19" fillId="4" borderId="1" applyNumberFormat="0" applyBorder="0" applyAlignment="0" applyProtection="0"/>
    <xf numFmtId="0" fontId="25" fillId="8" borderId="18" applyProtection="0">
      <alignment vertical="center"/>
    </xf>
    <xf numFmtId="0" fontId="22" fillId="6" borderId="18" applyNumberFormat="0" applyAlignment="0" applyProtection="0">
      <alignment vertical="center"/>
    </xf>
    <xf numFmtId="0" fontId="19" fillId="4" borderId="1" applyNumberFormat="0" applyBorder="0" applyAlignment="0" applyProtection="0"/>
    <xf numFmtId="0" fontId="25" fillId="8"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6" borderId="18" applyProtection="0">
      <alignment vertical="center"/>
    </xf>
    <xf numFmtId="0" fontId="19" fillId="4" borderId="1" applyNumberFormat="0" applyBorder="0" applyAlignment="0" applyProtection="0"/>
    <xf numFmtId="0" fontId="22" fillId="6" borderId="18" applyProtection="0">
      <alignment vertical="center"/>
    </xf>
    <xf numFmtId="0" fontId="59" fillId="10" borderId="0" applyNumberFormat="0" applyBorder="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19" fillId="4" borderId="1" applyNumberFormat="0" applyBorder="0" applyAlignment="0" applyProtection="0"/>
    <xf numFmtId="0" fontId="22" fillId="6"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6" borderId="18" applyProtection="0">
      <alignment vertical="center"/>
    </xf>
    <xf numFmtId="0" fontId="22" fillId="6"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6" borderId="18" applyProtection="0">
      <alignment vertical="center"/>
    </xf>
    <xf numFmtId="0" fontId="22" fillId="6"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6" borderId="18" applyProtection="0">
      <alignment vertical="center"/>
    </xf>
    <xf numFmtId="0" fontId="22" fillId="6"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6" borderId="18" applyProtection="0">
      <alignment vertical="center"/>
    </xf>
    <xf numFmtId="0" fontId="22" fillId="6"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6" borderId="18" applyProtection="0">
      <alignment vertical="center"/>
    </xf>
    <xf numFmtId="0" fontId="22" fillId="6"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6" borderId="18" applyProtection="0">
      <alignment vertical="center"/>
    </xf>
    <xf numFmtId="0" fontId="22" fillId="6"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6" borderId="18" applyProtection="0">
      <alignment vertical="center"/>
    </xf>
    <xf numFmtId="0" fontId="22" fillId="6"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6" borderId="18" applyProtection="0">
      <alignment vertical="center"/>
    </xf>
    <xf numFmtId="0" fontId="22" fillId="6" borderId="18" applyProtection="0">
      <alignment vertical="center"/>
    </xf>
    <xf numFmtId="0" fontId="19" fillId="4" borderId="1" applyNumberFormat="0" applyBorder="0" applyAlignment="0" applyProtection="0"/>
    <xf numFmtId="0" fontId="19" fillId="4" borderId="1" applyNumberFormat="0" applyBorder="0" applyAlignment="0" applyProtection="0"/>
    <xf numFmtId="0" fontId="22" fillId="6" borderId="18" applyProtection="0">
      <alignment vertical="center"/>
    </xf>
    <xf numFmtId="0" fontId="22" fillId="6" borderId="18" applyProtection="0">
      <alignment vertical="center"/>
    </xf>
    <xf numFmtId="0" fontId="20" fillId="4" borderId="16" applyProtection="0">
      <alignment vertical="center"/>
    </xf>
    <xf numFmtId="0" fontId="20" fillId="4" borderId="16" applyProtection="0">
      <alignment vertical="center"/>
    </xf>
    <xf numFmtId="0" fontId="19" fillId="4" borderId="1" applyNumberFormat="0" applyBorder="0" applyAlignment="0" applyProtection="0"/>
    <xf numFmtId="0" fontId="23" fillId="0" borderId="19" applyProtection="0">
      <alignment vertical="center"/>
    </xf>
    <xf numFmtId="0" fontId="23" fillId="0" borderId="19" applyProtection="0">
      <alignment vertical="center"/>
    </xf>
    <xf numFmtId="0" fontId="20" fillId="4" borderId="16" applyProtection="0">
      <alignment vertical="center"/>
    </xf>
    <xf numFmtId="0" fontId="20" fillId="4" borderId="16" applyProtection="0">
      <alignment vertical="center"/>
    </xf>
    <xf numFmtId="0" fontId="19" fillId="4" borderId="1" applyNumberFormat="0" applyBorder="0" applyAlignment="0" applyProtection="0"/>
    <xf numFmtId="0" fontId="23" fillId="0" borderId="19" applyProtection="0">
      <alignment vertical="center"/>
    </xf>
    <xf numFmtId="0" fontId="23" fillId="0" borderId="19" applyProtection="0">
      <alignment vertical="center"/>
    </xf>
    <xf numFmtId="0" fontId="20" fillId="4" borderId="16" applyProtection="0">
      <alignment vertical="center"/>
    </xf>
    <xf numFmtId="0" fontId="20" fillId="4" borderId="16" applyProtection="0">
      <alignment vertical="center"/>
    </xf>
    <xf numFmtId="0" fontId="19" fillId="4" borderId="1" applyNumberFormat="0" applyBorder="0" applyAlignment="0" applyProtection="0"/>
    <xf numFmtId="0" fontId="23" fillId="0" borderId="19" applyProtection="0">
      <alignment vertical="center"/>
    </xf>
    <xf numFmtId="0" fontId="23" fillId="0" borderId="19" applyProtection="0">
      <alignment vertical="center"/>
    </xf>
    <xf numFmtId="0" fontId="20" fillId="4" borderId="16" applyProtection="0">
      <alignment vertical="center"/>
    </xf>
    <xf numFmtId="0" fontId="20" fillId="4" borderId="16" applyProtection="0">
      <alignment vertical="center"/>
    </xf>
    <xf numFmtId="0" fontId="19" fillId="4" borderId="1" applyNumberFormat="0" applyBorder="0" applyAlignment="0" applyProtection="0"/>
    <xf numFmtId="0" fontId="23" fillId="0" borderId="19" applyProtection="0">
      <alignment vertical="center"/>
    </xf>
    <xf numFmtId="0" fontId="23" fillId="0" borderId="19" applyProtection="0">
      <alignment vertical="center"/>
    </xf>
    <xf numFmtId="0" fontId="20" fillId="4" borderId="16" applyProtection="0">
      <alignment vertical="center"/>
    </xf>
    <xf numFmtId="0" fontId="20" fillId="4" borderId="16" applyProtection="0">
      <alignment vertical="center"/>
    </xf>
    <xf numFmtId="0" fontId="19" fillId="4" borderId="1" applyNumberFormat="0" applyBorder="0" applyAlignment="0" applyProtection="0"/>
    <xf numFmtId="0" fontId="23" fillId="0" borderId="19" applyProtection="0">
      <alignment vertical="center"/>
    </xf>
    <xf numFmtId="0" fontId="23" fillId="0" borderId="19" applyProtection="0">
      <alignment vertical="center"/>
    </xf>
    <xf numFmtId="0" fontId="20" fillId="4" borderId="16" applyProtection="0">
      <alignment vertical="center"/>
    </xf>
    <xf numFmtId="0" fontId="20" fillId="4" borderId="16" applyProtection="0">
      <alignment vertical="center"/>
    </xf>
    <xf numFmtId="0" fontId="19" fillId="4" borderId="1" applyNumberFormat="0" applyBorder="0" applyAlignment="0" applyProtection="0"/>
    <xf numFmtId="0" fontId="23" fillId="0" borderId="19" applyProtection="0">
      <alignment vertical="center"/>
    </xf>
    <xf numFmtId="0" fontId="23" fillId="0" borderId="19" applyProtection="0">
      <alignment vertical="center"/>
    </xf>
    <xf numFmtId="0" fontId="20" fillId="4" borderId="16" applyProtection="0">
      <alignment vertical="center"/>
    </xf>
    <xf numFmtId="0" fontId="20" fillId="4" borderId="16" applyProtection="0">
      <alignment vertical="center"/>
    </xf>
    <xf numFmtId="0" fontId="19" fillId="4" borderId="1" applyNumberFormat="0" applyBorder="0" applyAlignment="0" applyProtection="0"/>
    <xf numFmtId="0" fontId="23" fillId="0" borderId="19" applyProtection="0">
      <alignment vertical="center"/>
    </xf>
    <xf numFmtId="0" fontId="23" fillId="0" borderId="19" applyProtection="0">
      <alignment vertical="center"/>
    </xf>
    <xf numFmtId="180" fontId="54" fillId="36" borderId="0"/>
    <xf numFmtId="38" fontId="20" fillId="0" borderId="0" applyFont="0" applyFill="0" applyBorder="0" applyAlignment="0" applyProtection="0"/>
    <xf numFmtId="40" fontId="20" fillId="0" borderId="0" applyFont="0" applyFill="0" applyBorder="0" applyAlignment="0" applyProtection="0"/>
    <xf numFmtId="182" fontId="20" fillId="0" borderId="0" applyFont="0" applyFill="0" applyBorder="0" applyAlignment="0" applyProtection="0"/>
    <xf numFmtId="0" fontId="20" fillId="0" borderId="0" applyFont="0" applyFill="0" applyBorder="0" applyAlignment="0" applyProtection="0"/>
    <xf numFmtId="0" fontId="25" fillId="5" borderId="18" applyNumberFormat="0" applyAlignment="0" applyProtection="0">
      <alignment vertical="center"/>
    </xf>
    <xf numFmtId="0" fontId="25" fillId="5" borderId="18" applyNumberFormat="0" applyAlignment="0" applyProtection="0">
      <alignment vertical="center"/>
    </xf>
    <xf numFmtId="0" fontId="23" fillId="0" borderId="19" applyProtection="0">
      <alignment vertical="center"/>
    </xf>
    <xf numFmtId="190" fontId="20" fillId="0" borderId="0" applyFont="0" applyFill="0" applyBorder="0" applyAlignment="0" applyProtection="0"/>
    <xf numFmtId="179" fontId="20" fillId="0" borderId="0" applyFont="0" applyFill="0" applyBorder="0" applyAlignment="0" applyProtection="0"/>
    <xf numFmtId="0" fontId="23" fillId="0" borderId="22" applyNumberFormat="0" applyFill="0" applyAlignment="0" applyProtection="0">
      <alignment vertical="center"/>
    </xf>
    <xf numFmtId="0" fontId="68" fillId="0" borderId="0"/>
    <xf numFmtId="0" fontId="21" fillId="5" borderId="17" applyNumberFormat="0" applyAlignment="0" applyProtection="0">
      <alignment vertical="center"/>
    </xf>
    <xf numFmtId="0" fontId="21" fillId="5" borderId="17" applyNumberFormat="0" applyAlignment="0" applyProtection="0">
      <alignment vertical="center"/>
    </xf>
    <xf numFmtId="37" fontId="82" fillId="0" borderId="0"/>
    <xf numFmtId="0" fontId="21" fillId="8" borderId="17" applyProtection="0">
      <alignment vertical="center"/>
    </xf>
    <xf numFmtId="0" fontId="21" fillId="8" borderId="17" applyProtection="0">
      <alignment vertical="center"/>
    </xf>
    <xf numFmtId="189" fontId="29" fillId="0" borderId="0"/>
    <xf numFmtId="0" fontId="48" fillId="0" borderId="0"/>
    <xf numFmtId="0" fontId="21" fillId="8" borderId="17" applyProtection="0">
      <alignment vertical="center"/>
    </xf>
    <xf numFmtId="14" fontId="38" fillId="0" borderId="0">
      <alignment horizontal="center" wrapText="1"/>
      <protection locked="0"/>
    </xf>
    <xf numFmtId="10" fontId="20" fillId="0" borderId="0" applyFont="0" applyFill="0" applyBorder="0" applyAlignment="0" applyProtection="0"/>
    <xf numFmtId="0" fontId="20" fillId="4" borderId="16" applyNumberFormat="0" applyFont="0" applyAlignment="0" applyProtection="0">
      <alignment vertical="center"/>
    </xf>
    <xf numFmtId="0" fontId="20" fillId="4" borderId="16" applyNumberFormat="0" applyFont="0" applyAlignment="0" applyProtection="0">
      <alignment vertical="center"/>
    </xf>
    <xf numFmtId="9" fontId="20" fillId="0" borderId="0" applyFont="0" applyFill="0" applyBorder="0" applyAlignment="0" applyProtection="0"/>
    <xf numFmtId="0" fontId="23" fillId="0" borderId="19" applyProtection="0">
      <alignment vertical="center"/>
    </xf>
    <xf numFmtId="0" fontId="23" fillId="0" borderId="19" applyProtection="0">
      <alignment vertical="center"/>
    </xf>
    <xf numFmtId="176" fontId="20" fillId="0" borderId="0" applyFont="0" applyFill="0" applyProtection="0"/>
    <xf numFmtId="0" fontId="20" fillId="4" borderId="16" applyNumberFormat="0" applyFont="0" applyAlignment="0" applyProtection="0">
      <alignment vertical="center"/>
    </xf>
    <xf numFmtId="0" fontId="20" fillId="4" borderId="16" applyProtection="0">
      <alignment vertical="center"/>
    </xf>
    <xf numFmtId="0" fontId="25" fillId="8" borderId="18" applyProtection="0">
      <alignment vertical="center"/>
    </xf>
    <xf numFmtId="0" fontId="25" fillId="8" borderId="18" applyProtection="0">
      <alignment vertical="center"/>
    </xf>
    <xf numFmtId="15" fontId="20" fillId="0" borderId="0" applyFont="0" applyFill="0" applyBorder="0" applyAlignment="0" applyProtection="0"/>
    <xf numFmtId="4" fontId="20" fillId="0" borderId="0" applyFont="0" applyFill="0" applyBorder="0" applyAlignment="0" applyProtection="0"/>
    <xf numFmtId="0" fontId="73" fillId="0" borderId="35">
      <alignment horizontal="center"/>
    </xf>
    <xf numFmtId="3" fontId="20" fillId="0" borderId="0" applyFont="0" applyFill="0" applyBorder="0" applyAlignment="0" applyProtection="0"/>
    <xf numFmtId="0" fontId="20" fillId="64" borderId="0" applyNumberFormat="0" applyFont="0" applyBorder="0" applyAlignment="0" applyProtection="0"/>
    <xf numFmtId="0" fontId="73" fillId="0" borderId="0" applyNumberFormat="0" applyFill="0" applyBorder="0" applyAlignment="0" applyProtection="0"/>
    <xf numFmtId="0" fontId="55" fillId="37" borderId="4">
      <protection locked="0"/>
    </xf>
    <xf numFmtId="0" fontId="83" fillId="0" borderId="0"/>
    <xf numFmtId="0" fontId="21" fillId="5" borderId="17" applyNumberFormat="0" applyAlignment="0" applyProtection="0">
      <alignment vertical="center"/>
    </xf>
    <xf numFmtId="0" fontId="21" fillId="5" borderId="17" applyNumberFormat="0" applyAlignment="0" applyProtection="0">
      <alignment vertical="center"/>
    </xf>
    <xf numFmtId="0" fontId="55" fillId="37" borderId="4">
      <protection locked="0"/>
    </xf>
    <xf numFmtId="0" fontId="21" fillId="8" borderId="17" applyProtection="0">
      <alignment vertical="center"/>
    </xf>
    <xf numFmtId="0" fontId="21" fillId="8" borderId="17" applyProtection="0">
      <alignment vertical="center"/>
    </xf>
    <xf numFmtId="0" fontId="28" fillId="58" borderId="0" applyNumberFormat="0" applyBorder="0" applyAlignment="0" applyProtection="0">
      <alignment vertical="center"/>
    </xf>
    <xf numFmtId="0" fontId="55" fillId="37" borderId="4">
      <protection locked="0"/>
    </xf>
    <xf numFmtId="9" fontId="35" fillId="0" borderId="0">
      <alignment vertical="center"/>
    </xf>
    <xf numFmtId="0" fontId="20" fillId="4" borderId="16" applyNumberFormat="0" applyFont="0" applyAlignment="0" applyProtection="0">
      <alignment vertical="center"/>
    </xf>
    <xf numFmtId="0" fontId="20" fillId="4" borderId="16" applyProtection="0">
      <alignment vertical="center"/>
    </xf>
    <xf numFmtId="191" fontId="20" fillId="0" borderId="0" applyFont="0" applyFill="0" applyBorder="0" applyAlignment="0" applyProtection="0"/>
    <xf numFmtId="0" fontId="29" fillId="0" borderId="3" applyNumberFormat="0" applyFill="0" applyProtection="0">
      <alignment horizontal="right"/>
    </xf>
    <xf numFmtId="0" fontId="22" fillId="6" borderId="18" applyNumberFormat="0" applyAlignment="0" applyProtection="0">
      <alignment vertical="center"/>
    </xf>
    <xf numFmtId="0" fontId="84" fillId="0" borderId="32" applyProtection="0">
      <alignment vertical="center"/>
    </xf>
    <xf numFmtId="0" fontId="22" fillId="6" borderId="18" applyNumberFormat="0" applyAlignment="0" applyProtection="0">
      <alignment vertical="center"/>
    </xf>
    <xf numFmtId="0" fontId="69" fillId="0" borderId="30" applyNumberFormat="0" applyFill="0" applyAlignment="0" applyProtection="0">
      <alignment vertical="center"/>
    </xf>
    <xf numFmtId="0" fontId="79" fillId="0" borderId="36"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79" fillId="0" borderId="0" applyProtection="0">
      <alignment vertical="center"/>
    </xf>
    <xf numFmtId="43" fontId="20" fillId="0" borderId="0" applyFont="0" applyFill="0" applyBorder="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74" fillId="0" borderId="0" applyNumberFormat="0" applyFill="0" applyBorder="0" applyAlignment="0" applyProtection="0">
      <alignment vertical="center"/>
    </xf>
    <xf numFmtId="43" fontId="35" fillId="0" borderId="0" applyFont="0" applyFill="0" applyBorder="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1" fillId="8" borderId="17" applyProtection="0">
      <alignment vertical="center"/>
    </xf>
    <xf numFmtId="0" fontId="21" fillId="8" borderId="17" applyProtection="0">
      <alignment vertical="center"/>
    </xf>
    <xf numFmtId="0" fontId="85" fillId="0" borderId="3" applyNumberFormat="0" applyFill="0" applyProtection="0">
      <alignment horizontal="center"/>
    </xf>
    <xf numFmtId="0" fontId="25" fillId="5" borderId="18" applyNumberFormat="0" applyAlignment="0" applyProtection="0">
      <alignment vertical="center"/>
    </xf>
    <xf numFmtId="0" fontId="66" fillId="0" borderId="0" applyNumberFormat="0" applyFill="0" applyBorder="0" applyAlignment="0" applyProtection="0"/>
    <xf numFmtId="0" fontId="20" fillId="0" borderId="0">
      <alignment vertical="center"/>
    </xf>
    <xf numFmtId="0" fontId="67" fillId="0" borderId="10" applyNumberFormat="0" applyFill="0" applyProtection="0">
      <alignment horizontal="center"/>
    </xf>
    <xf numFmtId="0" fontId="25" fillId="5" borderId="18" applyNumberFormat="0" applyAlignment="0" applyProtection="0">
      <alignment vertical="center"/>
    </xf>
    <xf numFmtId="0" fontId="25" fillId="5" borderId="18" applyNumberFormat="0" applyAlignment="0" applyProtection="0">
      <alignment vertical="center"/>
    </xf>
    <xf numFmtId="0" fontId="23" fillId="0" borderId="19" applyProtection="0">
      <alignment vertical="center"/>
    </xf>
    <xf numFmtId="0" fontId="77" fillId="13" borderId="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3" fillId="0" borderId="19" applyProtection="0">
      <alignment vertical="center"/>
    </xf>
    <xf numFmtId="0" fontId="36" fillId="16" borderId="0" applyNumberFormat="0" applyBorder="0" applyAlignment="0" applyProtection="0">
      <alignment vertical="center"/>
    </xf>
    <xf numFmtId="0" fontId="77" fillId="13" borderId="0" applyProtection="0">
      <alignment vertical="center"/>
    </xf>
    <xf numFmtId="0" fontId="20" fillId="4" borderId="16" applyProtection="0">
      <alignment vertical="center"/>
    </xf>
    <xf numFmtId="0" fontId="20" fillId="4" borderId="16" applyProtection="0">
      <alignment vertical="center"/>
    </xf>
    <xf numFmtId="0" fontId="23" fillId="0" borderId="19" applyProtection="0">
      <alignment vertical="center"/>
    </xf>
    <xf numFmtId="0" fontId="23" fillId="0" borderId="19" applyProtection="0">
      <alignment vertical="center"/>
    </xf>
    <xf numFmtId="0" fontId="81" fillId="16" borderId="0" applyNumberFormat="0" applyBorder="0" applyAlignment="0" applyProtection="0"/>
    <xf numFmtId="0" fontId="22" fillId="6" borderId="18" applyProtection="0">
      <alignment vertical="center"/>
    </xf>
    <xf numFmtId="0" fontId="36" fillId="16" borderId="0" applyNumberFormat="0" applyBorder="0" applyAlignment="0" applyProtection="0">
      <alignment vertical="center"/>
    </xf>
    <xf numFmtId="0" fontId="23" fillId="0" borderId="22" applyNumberFormat="0" applyFill="0" applyAlignment="0" applyProtection="0">
      <alignment vertical="center"/>
    </xf>
    <xf numFmtId="0" fontId="25" fillId="5" borderId="18" applyNumberFormat="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36" fillId="16" borderId="0" applyNumberFormat="0" applyBorder="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35" fillId="0" borderId="0"/>
    <xf numFmtId="0" fontId="35" fillId="0" borderId="0">
      <alignment vertical="center"/>
    </xf>
    <xf numFmtId="0" fontId="23" fillId="0" borderId="22" applyNumberFormat="0" applyFill="0" applyAlignment="0" applyProtection="0">
      <alignment vertical="center"/>
    </xf>
    <xf numFmtId="0" fontId="20" fillId="0" borderId="0" applyProtection="0"/>
    <xf numFmtId="0" fontId="20" fillId="0" borderId="0" applyProtection="0"/>
    <xf numFmtId="0" fontId="57" fillId="0" borderId="0">
      <alignment vertical="center"/>
    </xf>
    <xf numFmtId="0" fontId="21" fillId="8" borderId="17" applyProtection="0">
      <alignment vertical="center"/>
    </xf>
    <xf numFmtId="0" fontId="21" fillId="8" borderId="17" applyProtection="0">
      <alignment vertical="center"/>
    </xf>
    <xf numFmtId="0" fontId="20" fillId="0" borderId="0" applyProtection="0"/>
    <xf numFmtId="0" fontId="23" fillId="0" borderId="22" applyNumberFormat="0" applyFill="0" applyAlignment="0" applyProtection="0">
      <alignment vertical="center"/>
    </xf>
    <xf numFmtId="0" fontId="35" fillId="0" borderId="0"/>
    <xf numFmtId="0" fontId="20" fillId="4" borderId="16" applyProtection="0">
      <alignment vertical="center"/>
    </xf>
    <xf numFmtId="0" fontId="23" fillId="0" borderId="19" applyProtection="0">
      <alignment vertical="center"/>
    </xf>
    <xf numFmtId="0" fontId="25" fillId="5" borderId="18" applyNumberFormat="0" applyAlignment="0" applyProtection="0">
      <alignment vertical="center"/>
    </xf>
    <xf numFmtId="0" fontId="35" fillId="0" borderId="0"/>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35" fillId="0" borderId="0">
      <alignment vertical="center"/>
    </xf>
    <xf numFmtId="0" fontId="20" fillId="4" borderId="16" applyProtection="0">
      <alignment vertical="center"/>
    </xf>
    <xf numFmtId="0" fontId="23" fillId="0" borderId="19" applyProtection="0">
      <alignment vertical="center"/>
    </xf>
    <xf numFmtId="0" fontId="25" fillId="5" borderId="18" applyNumberFormat="0" applyAlignment="0" applyProtection="0">
      <alignment vertical="center"/>
    </xf>
    <xf numFmtId="0" fontId="20" fillId="0" borderId="0">
      <alignment vertical="center"/>
    </xf>
    <xf numFmtId="0" fontId="20" fillId="0" borderId="0">
      <alignment vertical="center"/>
    </xf>
    <xf numFmtId="0" fontId="23" fillId="0" borderId="22" applyNumberFormat="0" applyFill="0" applyAlignment="0" applyProtection="0">
      <alignment vertical="center"/>
    </xf>
    <xf numFmtId="0" fontId="35" fillId="0" borderId="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0" fillId="0" borderId="0"/>
    <xf numFmtId="0" fontId="23" fillId="0" borderId="22" applyNumberFormat="0" applyFill="0" applyAlignment="0" applyProtection="0">
      <alignment vertical="center"/>
    </xf>
    <xf numFmtId="0" fontId="21" fillId="8" borderId="17" applyProtection="0">
      <alignment vertical="center"/>
    </xf>
    <xf numFmtId="0" fontId="20" fillId="0" borderId="0"/>
    <xf numFmtId="0" fontId="20" fillId="0" borderId="0">
      <alignment vertical="center"/>
    </xf>
    <xf numFmtId="0" fontId="23" fillId="0" borderId="22" applyNumberFormat="0" applyFill="0" applyAlignment="0" applyProtection="0">
      <alignment vertical="center"/>
    </xf>
    <xf numFmtId="0" fontId="21" fillId="8" borderId="17" applyProtection="0">
      <alignment vertical="center"/>
    </xf>
    <xf numFmtId="0" fontId="63" fillId="0" borderId="0"/>
    <xf numFmtId="0" fontId="23" fillId="0" borderId="22" applyNumberFormat="0" applyFill="0" applyAlignment="0" applyProtection="0">
      <alignment vertical="center"/>
    </xf>
    <xf numFmtId="0" fontId="21" fillId="8" borderId="17" applyProtection="0">
      <alignment vertical="center"/>
    </xf>
    <xf numFmtId="0" fontId="63" fillId="0" borderId="0"/>
    <xf numFmtId="0" fontId="23" fillId="0" borderId="19" applyProtection="0">
      <alignment vertical="center"/>
    </xf>
    <xf numFmtId="0" fontId="23" fillId="0" borderId="19" applyProtection="0">
      <alignment vertical="center"/>
    </xf>
    <xf numFmtId="0" fontId="35" fillId="0" borderId="0" applyProtection="0">
      <alignment vertical="center"/>
    </xf>
    <xf numFmtId="0" fontId="22" fillId="6" borderId="18" applyProtection="0">
      <alignment vertical="center"/>
    </xf>
    <xf numFmtId="0" fontId="22" fillId="6" borderId="18" applyProtection="0">
      <alignment vertical="center"/>
    </xf>
    <xf numFmtId="0" fontId="20" fillId="4" borderId="16" applyNumberFormat="0" applyFont="0" applyAlignment="0" applyProtection="0">
      <alignment vertical="center"/>
    </xf>
    <xf numFmtId="0" fontId="23" fillId="0" borderId="22" applyNumberFormat="0" applyFill="0" applyAlignment="0" applyProtection="0">
      <alignment vertical="center"/>
    </xf>
    <xf numFmtId="0" fontId="86" fillId="0" borderId="0" applyNumberFormat="0" applyFill="0" applyBorder="0" applyAlignment="0" applyProtection="0"/>
    <xf numFmtId="0" fontId="59" fillId="10" borderId="0" applyProtection="0">
      <alignment vertical="center"/>
    </xf>
    <xf numFmtId="0" fontId="59" fillId="10" borderId="0" applyNumberFormat="0" applyBorder="0" applyAlignment="0" applyProtection="0">
      <alignment vertical="center"/>
    </xf>
    <xf numFmtId="0" fontId="59" fillId="10" borderId="0" applyProtection="0">
      <alignment vertical="center"/>
    </xf>
    <xf numFmtId="0" fontId="23" fillId="0" borderId="22" applyNumberFormat="0" applyFill="0" applyAlignment="0" applyProtection="0">
      <alignment vertical="center"/>
    </xf>
    <xf numFmtId="0" fontId="59" fillId="10" borderId="0" applyNumberFormat="0" applyBorder="0" applyAlignment="0" applyProtection="0">
      <alignment vertical="center"/>
    </xf>
    <xf numFmtId="0" fontId="20" fillId="4" borderId="16" applyProtection="0">
      <alignment vertical="center"/>
    </xf>
    <xf numFmtId="0" fontId="20" fillId="4" borderId="16" applyProtection="0">
      <alignment vertical="center"/>
    </xf>
    <xf numFmtId="0" fontId="78" fillId="10" borderId="0" applyNumberFormat="0" applyBorder="0" applyAlignment="0" applyProtection="0"/>
    <xf numFmtId="0" fontId="59" fillId="10" borderId="0" applyNumberFormat="0" applyBorder="0" applyAlignment="0" applyProtection="0">
      <alignment vertical="center"/>
    </xf>
    <xf numFmtId="0" fontId="25" fillId="8" borderId="18" applyProtection="0">
      <alignment vertical="center"/>
    </xf>
    <xf numFmtId="0" fontId="78" fillId="10" borderId="0" applyNumberFormat="0" applyBorder="0" applyAlignment="0" applyProtection="0"/>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59" fillId="10" borderId="0" applyNumberFormat="0" applyBorder="0" applyAlignment="0" applyProtection="0">
      <alignment vertical="center"/>
    </xf>
    <xf numFmtId="0" fontId="59" fillId="10" borderId="0" applyNumberFormat="0" applyBorder="0" applyAlignment="0" applyProtection="0">
      <alignment vertical="center"/>
    </xf>
    <xf numFmtId="0" fontId="23" fillId="0" borderId="19" applyProtection="0">
      <alignment vertical="center"/>
    </xf>
    <xf numFmtId="0" fontId="23" fillId="0" borderId="19"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3" fillId="0" borderId="19"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3" fillId="0" borderId="19"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0" fillId="4" borderId="16" applyProtection="0">
      <alignment vertical="center"/>
    </xf>
    <xf numFmtId="0" fontId="20" fillId="4" borderId="16"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0" fillId="4" borderId="16" applyProtection="0">
      <alignment vertical="center"/>
    </xf>
    <xf numFmtId="0" fontId="23" fillId="0" borderId="19" applyProtection="0">
      <alignment vertical="center"/>
    </xf>
    <xf numFmtId="0" fontId="20" fillId="4" borderId="16" applyProtection="0">
      <alignment vertical="center"/>
    </xf>
    <xf numFmtId="0" fontId="20" fillId="4" borderId="16" applyProtection="0">
      <alignment vertical="center"/>
    </xf>
    <xf numFmtId="0" fontId="23" fillId="0" borderId="19" applyProtection="0">
      <alignment vertical="center"/>
    </xf>
    <xf numFmtId="0" fontId="20" fillId="4" borderId="16" applyProtection="0">
      <alignment vertical="center"/>
    </xf>
    <xf numFmtId="0" fontId="20" fillId="4" borderId="16" applyProtection="0">
      <alignment vertical="center"/>
    </xf>
    <xf numFmtId="0" fontId="23" fillId="0" borderId="19" applyProtection="0">
      <alignment vertical="center"/>
    </xf>
    <xf numFmtId="0" fontId="20" fillId="4" borderId="16" applyProtection="0">
      <alignment vertical="center"/>
    </xf>
    <xf numFmtId="0" fontId="20" fillId="4" borderId="16" applyProtection="0">
      <alignment vertical="center"/>
    </xf>
    <xf numFmtId="0" fontId="23" fillId="0" borderId="19" applyProtection="0">
      <alignment vertical="center"/>
    </xf>
    <xf numFmtId="0" fontId="23" fillId="0" borderId="19" applyProtection="0">
      <alignment vertical="center"/>
    </xf>
    <xf numFmtId="0" fontId="20" fillId="4" borderId="16" applyProtection="0">
      <alignment vertical="center"/>
    </xf>
    <xf numFmtId="0" fontId="20" fillId="4" borderId="16" applyProtection="0">
      <alignment vertical="center"/>
    </xf>
    <xf numFmtId="0" fontId="23" fillId="0" borderId="19" applyProtection="0">
      <alignment vertical="center"/>
    </xf>
    <xf numFmtId="0" fontId="23" fillId="0" borderId="19" applyProtection="0">
      <alignment vertical="center"/>
    </xf>
    <xf numFmtId="0" fontId="20" fillId="4" borderId="16" applyProtection="0">
      <alignment vertical="center"/>
    </xf>
    <xf numFmtId="0" fontId="20" fillId="4" borderId="16" applyProtection="0">
      <alignment vertical="center"/>
    </xf>
    <xf numFmtId="0" fontId="23" fillId="0" borderId="19" applyProtection="0">
      <alignment vertical="center"/>
    </xf>
    <xf numFmtId="0" fontId="23" fillId="0" borderId="19" applyProtection="0">
      <alignment vertical="center"/>
    </xf>
    <xf numFmtId="0" fontId="20" fillId="4" borderId="16" applyProtection="0">
      <alignment vertical="center"/>
    </xf>
    <xf numFmtId="0" fontId="20" fillId="4" borderId="16"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22" applyNumberFormat="0" applyFill="0" applyAlignment="0" applyProtection="0">
      <alignment vertical="center"/>
    </xf>
    <xf numFmtId="0" fontId="23" fillId="0" borderId="19" applyProtection="0">
      <alignment vertical="center"/>
    </xf>
    <xf numFmtId="0" fontId="20" fillId="4" borderId="16" applyProtection="0">
      <alignment vertical="center"/>
    </xf>
    <xf numFmtId="0" fontId="20" fillId="4" borderId="16"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22" applyNumberFormat="0" applyFill="0" applyAlignment="0" applyProtection="0">
      <alignment vertical="center"/>
    </xf>
    <xf numFmtId="0" fontId="23" fillId="0" borderId="19" applyProtection="0">
      <alignment vertical="center"/>
    </xf>
    <xf numFmtId="0" fontId="23" fillId="0" borderId="22" applyNumberFormat="0" applyFill="0" applyAlignment="0" applyProtection="0">
      <alignment vertical="center"/>
    </xf>
    <xf numFmtId="0" fontId="23" fillId="0" borderId="19"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19"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19"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19"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19"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22" applyNumberFormat="0" applyFill="0" applyAlignment="0" applyProtection="0">
      <alignment vertical="center"/>
    </xf>
    <xf numFmtId="0" fontId="40" fillId="7" borderId="24"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19"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0" fillId="4" borderId="16" applyNumberFormat="0" applyFont="0" applyAlignment="0" applyProtection="0">
      <alignment vertical="center"/>
    </xf>
    <xf numFmtId="0" fontId="23" fillId="0" borderId="22" applyNumberFormat="0" applyFill="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3" fillId="0" borderId="22" applyNumberFormat="0" applyFill="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3" fillId="0" borderId="22" applyNumberFormat="0" applyFill="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1" fillId="8" borderId="17"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5" fillId="8" borderId="18"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1" fillId="5" borderId="17" applyNumberFormat="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1" fillId="5" borderId="17" applyNumberFormat="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5" fillId="5" borderId="18" applyNumberFormat="0" applyAlignment="0" applyProtection="0">
      <alignment vertical="center"/>
    </xf>
    <xf numFmtId="0" fontId="23" fillId="0" borderId="22" applyNumberFormat="0" applyFill="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3" fillId="0" borderId="22" applyNumberFormat="0" applyFill="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3" fillId="0" borderId="22" applyNumberFormat="0" applyFill="0" applyAlignment="0" applyProtection="0">
      <alignment vertical="center"/>
    </xf>
    <xf numFmtId="0" fontId="21" fillId="5" borderId="17" applyNumberFormat="0" applyAlignment="0" applyProtection="0">
      <alignment vertical="center"/>
    </xf>
    <xf numFmtId="0" fontId="23" fillId="0" borderId="22" applyNumberFormat="0" applyFill="0" applyAlignment="0" applyProtection="0">
      <alignment vertical="center"/>
    </xf>
    <xf numFmtId="0" fontId="21" fillId="5" borderId="17" applyNumberFormat="0" applyAlignment="0" applyProtection="0">
      <alignment vertical="center"/>
    </xf>
    <xf numFmtId="0" fontId="23" fillId="0" borderId="22" applyNumberFormat="0" applyFill="0" applyAlignment="0" applyProtection="0">
      <alignment vertical="center"/>
    </xf>
    <xf numFmtId="0" fontId="21" fillId="5" borderId="17" applyNumberFormat="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5" fillId="5" borderId="18" applyNumberFormat="0" applyAlignment="0" applyProtection="0">
      <alignment vertical="center"/>
    </xf>
    <xf numFmtId="0" fontId="23" fillId="0" borderId="22" applyNumberFormat="0" applyFill="0" applyAlignment="0" applyProtection="0">
      <alignment vertical="center"/>
    </xf>
    <xf numFmtId="0" fontId="25" fillId="5" borderId="18" applyNumberFormat="0" applyAlignment="0" applyProtection="0">
      <alignment vertical="center"/>
    </xf>
    <xf numFmtId="0" fontId="23" fillId="0" borderId="22" applyNumberFormat="0" applyFill="0" applyAlignment="0" applyProtection="0">
      <alignment vertical="center"/>
    </xf>
    <xf numFmtId="0" fontId="25" fillId="5" borderId="18" applyNumberFormat="0" applyAlignment="0" applyProtection="0">
      <alignment vertical="center"/>
    </xf>
    <xf numFmtId="0" fontId="23" fillId="0" borderId="22" applyNumberFormat="0" applyFill="0" applyAlignment="0" applyProtection="0">
      <alignment vertical="center"/>
    </xf>
    <xf numFmtId="0" fontId="25" fillId="5" borderId="18" applyNumberFormat="0" applyAlignment="0" applyProtection="0">
      <alignment vertical="center"/>
    </xf>
    <xf numFmtId="0" fontId="23" fillId="0" borderId="22" applyNumberFormat="0" applyFill="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3" fillId="0" borderId="22" applyNumberFormat="0" applyFill="0" applyAlignment="0" applyProtection="0">
      <alignment vertical="center"/>
    </xf>
    <xf numFmtId="0" fontId="25" fillId="5" borderId="18" applyNumberFormat="0" applyAlignment="0" applyProtection="0">
      <alignment vertical="center"/>
    </xf>
    <xf numFmtId="0" fontId="25" fillId="8" borderId="18" applyProtection="0">
      <alignment vertical="center"/>
    </xf>
    <xf numFmtId="0" fontId="25" fillId="8" borderId="18" applyProtection="0">
      <alignment vertical="center"/>
    </xf>
    <xf numFmtId="0" fontId="25" fillId="8" borderId="18" applyProtection="0">
      <alignment vertical="center"/>
    </xf>
    <xf numFmtId="0" fontId="25" fillId="8" borderId="18" applyProtection="0">
      <alignment vertical="center"/>
    </xf>
    <xf numFmtId="0" fontId="25" fillId="8" borderId="18" applyProtection="0">
      <alignment vertical="center"/>
    </xf>
    <xf numFmtId="0" fontId="25" fillId="8" borderId="18" applyProtection="0">
      <alignment vertical="center"/>
    </xf>
    <xf numFmtId="0" fontId="25" fillId="8" borderId="18" applyProtection="0">
      <alignment vertical="center"/>
    </xf>
    <xf numFmtId="0" fontId="25" fillId="8" borderId="18" applyProtection="0">
      <alignment vertical="center"/>
    </xf>
    <xf numFmtId="0" fontId="25" fillId="8" borderId="18" applyProtection="0">
      <alignment vertical="center"/>
    </xf>
    <xf numFmtId="0" fontId="25" fillId="8" borderId="18" applyProtection="0">
      <alignment vertical="center"/>
    </xf>
    <xf numFmtId="0" fontId="25" fillId="8" borderId="18" applyProtection="0">
      <alignment vertical="center"/>
    </xf>
    <xf numFmtId="0" fontId="25" fillId="8" borderId="18" applyProtection="0">
      <alignment vertical="center"/>
    </xf>
    <xf numFmtId="0" fontId="25" fillId="8" borderId="18" applyProtection="0">
      <alignment vertical="center"/>
    </xf>
    <xf numFmtId="0" fontId="25" fillId="8" borderId="18" applyProtection="0">
      <alignment vertical="center"/>
    </xf>
    <xf numFmtId="0" fontId="25" fillId="8" borderId="18" applyProtection="0">
      <alignment vertical="center"/>
    </xf>
    <xf numFmtId="0" fontId="25" fillId="8" borderId="18" applyProtection="0">
      <alignment vertical="center"/>
    </xf>
    <xf numFmtId="0" fontId="25" fillId="8" borderId="18" applyProtection="0">
      <alignment vertical="center"/>
    </xf>
    <xf numFmtId="0" fontId="25" fillId="8" borderId="18" applyProtection="0">
      <alignment vertical="center"/>
    </xf>
    <xf numFmtId="0" fontId="20" fillId="4" borderId="16" applyNumberFormat="0" applyFont="0" applyAlignment="0" applyProtection="0">
      <alignment vertical="center"/>
    </xf>
    <xf numFmtId="0" fontId="20" fillId="4" borderId="16" applyProtection="0">
      <alignment vertical="center"/>
    </xf>
    <xf numFmtId="0" fontId="25" fillId="8" borderId="18" applyProtection="0">
      <alignment vertical="center"/>
    </xf>
    <xf numFmtId="0" fontId="25" fillId="8" borderId="18" applyProtection="0">
      <alignment vertical="center"/>
    </xf>
    <xf numFmtId="0" fontId="20" fillId="4" borderId="16" applyNumberFormat="0" applyFont="0" applyAlignment="0" applyProtection="0">
      <alignment vertical="center"/>
    </xf>
    <xf numFmtId="0" fontId="20" fillId="4" borderId="16" applyProtection="0">
      <alignment vertical="center"/>
    </xf>
    <xf numFmtId="0" fontId="25" fillId="8" borderId="18" applyProtection="0">
      <alignment vertical="center"/>
    </xf>
    <xf numFmtId="0" fontId="25" fillId="8" borderId="18" applyProtection="0">
      <alignment vertical="center"/>
    </xf>
    <xf numFmtId="0" fontId="20" fillId="4" borderId="16" applyNumberFormat="0" applyFont="0" applyAlignment="0" applyProtection="0">
      <alignment vertical="center"/>
    </xf>
    <xf numFmtId="0" fontId="25" fillId="8" borderId="18" applyProtection="0">
      <alignment vertical="center"/>
    </xf>
    <xf numFmtId="0" fontId="25" fillId="8" borderId="18" applyProtection="0">
      <alignment vertical="center"/>
    </xf>
    <xf numFmtId="0" fontId="22" fillId="6" borderId="18" applyNumberFormat="0" applyAlignment="0" applyProtection="0">
      <alignment vertical="center"/>
    </xf>
    <xf numFmtId="0" fontId="25" fillId="8" borderId="18" applyProtection="0">
      <alignment vertical="center"/>
    </xf>
    <xf numFmtId="0" fontId="25" fillId="8" borderId="18" applyProtection="0">
      <alignment vertical="center"/>
    </xf>
    <xf numFmtId="0" fontId="25" fillId="8" borderId="18" applyProtection="0">
      <alignment vertical="center"/>
    </xf>
    <xf numFmtId="0" fontId="25" fillId="8" borderId="18" applyProtection="0">
      <alignment vertical="center"/>
    </xf>
    <xf numFmtId="0" fontId="25" fillId="8" borderId="18" applyProtection="0">
      <alignment vertical="center"/>
    </xf>
    <xf numFmtId="0" fontId="25" fillId="8" borderId="18" applyProtection="0">
      <alignment vertical="center"/>
    </xf>
    <xf numFmtId="0" fontId="25" fillId="8" borderId="18" applyProtection="0">
      <alignment vertical="center"/>
    </xf>
    <xf numFmtId="0" fontId="20" fillId="4" borderId="16" applyNumberFormat="0" applyFon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8" fillId="60" borderId="0" applyProtection="0">
      <alignment vertical="center"/>
    </xf>
    <xf numFmtId="0" fontId="25" fillId="5" borderId="18" applyNumberFormat="0" applyAlignment="0" applyProtection="0">
      <alignment vertical="center"/>
    </xf>
    <xf numFmtId="0" fontId="28" fillId="60" borderId="0" applyNumberFormat="0" applyBorder="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43" fontId="20" fillId="0" borderId="0" applyFont="0" applyFill="0" applyBorder="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5" fillId="5" borderId="18" applyNumberForma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41" fontId="20" fillId="0" borderId="0" applyFont="0" applyFill="0" applyBorder="0" applyAlignment="0" applyProtection="0"/>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25" fillId="5" borderId="18" applyNumberFormat="0" applyAlignment="0" applyProtection="0">
      <alignment vertical="center"/>
    </xf>
    <xf numFmtId="0" fontId="40" fillId="7" borderId="24" applyNumberFormat="0" applyAlignment="0" applyProtection="0">
      <alignment vertical="center"/>
    </xf>
    <xf numFmtId="0" fontId="88" fillId="0" borderId="0" applyProtection="0">
      <alignment vertical="center"/>
    </xf>
    <xf numFmtId="0" fontId="88" fillId="0" borderId="0" applyNumberFormat="0" applyFill="0" applyBorder="0" applyAlignment="0" applyProtection="0">
      <alignment vertical="center"/>
    </xf>
    <xf numFmtId="0" fontId="67" fillId="0" borderId="10" applyNumberFormat="0" applyFill="0" applyProtection="0">
      <alignment horizontal="left"/>
    </xf>
    <xf numFmtId="0" fontId="21" fillId="8" borderId="17" applyProtection="0">
      <alignment vertical="center"/>
    </xf>
    <xf numFmtId="0" fontId="21" fillId="8" borderId="17" applyProtection="0">
      <alignment vertical="center"/>
    </xf>
    <xf numFmtId="0" fontId="70" fillId="0" borderId="0" applyProtection="0">
      <alignment vertical="center"/>
    </xf>
    <xf numFmtId="0" fontId="21" fillId="8" borderId="17" applyProtection="0">
      <alignment vertical="center"/>
    </xf>
    <xf numFmtId="0" fontId="21" fillId="8" borderId="17" applyProtection="0">
      <alignment vertical="center"/>
    </xf>
    <xf numFmtId="0" fontId="70" fillId="0" borderId="0" applyNumberFormat="0" applyFill="0" applyBorder="0" applyAlignment="0" applyProtection="0">
      <alignment vertical="center"/>
    </xf>
    <xf numFmtId="0" fontId="87" fillId="0" borderId="37" applyProtection="0">
      <alignment vertical="center"/>
    </xf>
    <xf numFmtId="0" fontId="87" fillId="0" borderId="37" applyNumberFormat="0" applyFill="0" applyAlignment="0" applyProtection="0">
      <alignment vertical="center"/>
    </xf>
    <xf numFmtId="0" fontId="35" fillId="0" borderId="0"/>
    <xf numFmtId="41"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62" fillId="66" borderId="0" applyNumberFormat="0" applyBorder="0" applyAlignment="0" applyProtection="0"/>
    <xf numFmtId="0" fontId="62" fillId="40" borderId="0" applyNumberFormat="0" applyBorder="0" applyAlignment="0" applyProtection="0"/>
    <xf numFmtId="0" fontId="62" fillId="48" borderId="0" applyNumberFormat="0" applyBorder="0" applyAlignment="0" applyProtection="0"/>
    <xf numFmtId="0" fontId="28" fillId="60" borderId="0" applyProtection="0">
      <alignment vertical="center"/>
    </xf>
    <xf numFmtId="0" fontId="28" fillId="29" borderId="0" applyNumberFormat="0" applyBorder="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8" fillId="42" borderId="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8" fillId="42" borderId="0" applyNumberFormat="0" applyBorder="0" applyAlignment="0" applyProtection="0">
      <alignment vertical="center"/>
    </xf>
    <xf numFmtId="0" fontId="28" fillId="19" borderId="0" applyProtection="0">
      <alignment vertical="center"/>
    </xf>
    <xf numFmtId="0" fontId="28" fillId="19" borderId="0" applyNumberFormat="0" applyBorder="0" applyAlignment="0" applyProtection="0">
      <alignment vertical="center"/>
    </xf>
    <xf numFmtId="0" fontId="21" fillId="8" borderId="17" applyProtection="0">
      <alignment vertical="center"/>
    </xf>
    <xf numFmtId="0" fontId="21" fillId="8" borderId="17" applyProtection="0">
      <alignment vertical="center"/>
    </xf>
    <xf numFmtId="0" fontId="28" fillId="11" borderId="0" applyProtection="0">
      <alignment vertical="center"/>
    </xf>
    <xf numFmtId="0" fontId="28" fillId="51" borderId="0" applyProtection="0">
      <alignment vertical="center"/>
    </xf>
    <xf numFmtId="0" fontId="28" fillId="51" borderId="0" applyNumberFormat="0" applyBorder="0" applyAlignment="0" applyProtection="0">
      <alignment vertical="center"/>
    </xf>
    <xf numFmtId="0" fontId="22" fillId="6" borderId="18" applyNumberFormat="0" applyAlignment="0" applyProtection="0">
      <alignment vertical="center"/>
    </xf>
    <xf numFmtId="0" fontId="28" fillId="51" borderId="0" applyNumberFormat="0" applyBorder="0" applyAlignment="0" applyProtection="0">
      <alignment vertical="center"/>
    </xf>
    <xf numFmtId="0" fontId="29" fillId="0" borderId="3" applyNumberFormat="0" applyFill="0" applyProtection="0">
      <alignment horizontal="left"/>
    </xf>
    <xf numFmtId="0" fontId="21" fillId="5" borderId="17" applyNumberFormat="0" applyAlignment="0" applyProtection="0">
      <alignment vertical="center"/>
    </xf>
    <xf numFmtId="0" fontId="77" fillId="65" borderId="0" applyProtection="0">
      <alignment vertical="center"/>
    </xf>
    <xf numFmtId="0" fontId="21" fillId="5" borderId="17" applyNumberFormat="0" applyAlignment="0" applyProtection="0">
      <alignment vertical="center"/>
    </xf>
    <xf numFmtId="0" fontId="77" fillId="65" borderId="0" applyNumberFormat="0" applyBorder="0" applyAlignment="0" applyProtection="0">
      <alignment vertical="center"/>
    </xf>
    <xf numFmtId="0" fontId="21" fillId="8" borderId="17"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0" fillId="4" borderId="16" applyProtection="0">
      <alignment vertical="center"/>
    </xf>
    <xf numFmtId="0" fontId="21" fillId="8" borderId="17" applyProtection="0">
      <alignment vertical="center"/>
    </xf>
    <xf numFmtId="0" fontId="20" fillId="4" borderId="16" applyNumberFormat="0" applyFont="0" applyAlignment="0"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2" fillId="6" borderId="18" applyNumberFormat="0" applyAlignment="0" applyProtection="0">
      <alignment vertical="center"/>
    </xf>
    <xf numFmtId="0" fontId="21" fillId="8" borderId="17" applyProtection="0">
      <alignment vertical="center"/>
    </xf>
    <xf numFmtId="0" fontId="22" fillId="6" borderId="18" applyNumberFormat="0" applyAlignment="0" applyProtection="0">
      <alignment vertical="center"/>
    </xf>
    <xf numFmtId="0" fontId="21" fillId="8" borderId="17" applyProtection="0">
      <alignment vertical="center"/>
    </xf>
    <xf numFmtId="0" fontId="22" fillId="6" borderId="18" applyNumberFormat="0" applyAlignment="0" applyProtection="0">
      <alignment vertical="center"/>
    </xf>
    <xf numFmtId="0" fontId="21" fillId="8" borderId="17" applyProtection="0">
      <alignment vertical="center"/>
    </xf>
    <xf numFmtId="0" fontId="22" fillId="6" borderId="18" applyNumberFormat="0" applyAlignment="0" applyProtection="0">
      <alignment vertical="center"/>
    </xf>
    <xf numFmtId="0" fontId="21" fillId="8" borderId="17" applyProtection="0">
      <alignment vertical="center"/>
    </xf>
    <xf numFmtId="0" fontId="21" fillId="8" borderId="17" applyProtection="0">
      <alignment vertical="center"/>
    </xf>
    <xf numFmtId="0" fontId="22" fillId="6" borderId="18" applyNumberFormat="0" applyAlignment="0" applyProtection="0">
      <alignment vertical="center"/>
    </xf>
    <xf numFmtId="0" fontId="21" fillId="8" borderId="17" applyProtection="0">
      <alignment vertical="center"/>
    </xf>
    <xf numFmtId="0" fontId="21" fillId="8" borderId="17" applyProtection="0">
      <alignment vertical="center"/>
    </xf>
    <xf numFmtId="0" fontId="22" fillId="6" borderId="18" applyNumberFormat="0" applyAlignment="0" applyProtection="0">
      <alignment vertical="center"/>
    </xf>
    <xf numFmtId="0" fontId="21" fillId="8" borderId="17" applyProtection="0">
      <alignment vertical="center"/>
    </xf>
    <xf numFmtId="0" fontId="21" fillId="8" borderId="17" applyProtection="0">
      <alignment vertical="center"/>
    </xf>
    <xf numFmtId="0" fontId="22" fillId="6" borderId="18" applyNumberFormat="0" applyAlignment="0"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2" fillId="6" borderId="18" applyProtection="0">
      <alignment vertical="center"/>
    </xf>
    <xf numFmtId="0" fontId="21" fillId="8" borderId="17" applyProtection="0">
      <alignment vertical="center"/>
    </xf>
    <xf numFmtId="0" fontId="22" fillId="6" borderId="18"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2" fillId="6" borderId="18" applyProtection="0">
      <alignment vertical="center"/>
    </xf>
    <xf numFmtId="0" fontId="22" fillId="6" borderId="18"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1" fillId="8" borderId="17" applyProtection="0">
      <alignment vertical="center"/>
    </xf>
    <xf numFmtId="0" fontId="22" fillId="6" borderId="18" applyProtection="0">
      <alignment vertical="center"/>
    </xf>
    <xf numFmtId="0" fontId="22" fillId="6" borderId="18" applyProtection="0">
      <alignment vertical="center"/>
    </xf>
    <xf numFmtId="0" fontId="21" fillId="8" borderId="17" applyProtection="0">
      <alignment vertical="center"/>
    </xf>
    <xf numFmtId="0" fontId="22" fillId="6" borderId="18" applyProtection="0">
      <alignment vertical="center"/>
    </xf>
    <xf numFmtId="0" fontId="22" fillId="6" borderId="18" applyProtection="0">
      <alignment vertical="center"/>
    </xf>
    <xf numFmtId="0" fontId="21" fillId="8" borderId="17" applyProtection="0">
      <alignment vertical="center"/>
    </xf>
    <xf numFmtId="0" fontId="22" fillId="6" borderId="18" applyProtection="0">
      <alignment vertical="center"/>
    </xf>
    <xf numFmtId="0" fontId="22" fillId="6" borderId="18" applyProtection="0">
      <alignment vertical="center"/>
    </xf>
    <xf numFmtId="0" fontId="21" fillId="8" borderId="17" applyProtection="0">
      <alignment vertical="center"/>
    </xf>
    <xf numFmtId="0" fontId="22" fillId="6" borderId="18" applyProtection="0">
      <alignment vertical="center"/>
    </xf>
    <xf numFmtId="0" fontId="22" fillId="6" borderId="18" applyProtection="0">
      <alignment vertical="center"/>
    </xf>
    <xf numFmtId="0" fontId="21" fillId="8" borderId="17" applyProtection="0">
      <alignment vertical="center"/>
    </xf>
    <xf numFmtId="0" fontId="22" fillId="6" borderId="18" applyProtection="0">
      <alignment vertical="center"/>
    </xf>
    <xf numFmtId="0" fontId="22" fillId="6" borderId="18" applyProtection="0">
      <alignment vertical="center"/>
    </xf>
    <xf numFmtId="0" fontId="21" fillId="8" borderId="17"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1" fontId="29" fillId="0" borderId="10" applyFill="0" applyProtection="0">
      <alignment horizont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1" fillId="5" borderId="17" applyNumberFormat="0" applyAlignment="0"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NumberFormat="0" applyAlignment="0"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NumberFormat="0" applyAlignment="0"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NumberFormat="0" applyAlignment="0"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NumberFormat="0" applyAlignment="0" applyProtection="0">
      <alignment vertical="center"/>
    </xf>
    <xf numFmtId="0" fontId="22" fillId="6" borderId="18" applyProtection="0">
      <alignment vertical="center"/>
    </xf>
    <xf numFmtId="0" fontId="22" fillId="6" borderId="18" applyNumberFormat="0" applyAlignment="0"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43" fontId="20" fillId="0" borderId="0" applyFont="0" applyFill="0" applyBorder="0" applyAlignment="0" applyProtection="0"/>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22" fillId="6" borderId="18" applyNumberFormat="0" applyAlignment="0" applyProtection="0">
      <alignment vertical="center"/>
    </xf>
    <xf numFmtId="0" fontId="48" fillId="0" borderId="0"/>
    <xf numFmtId="0" fontId="28" fillId="42" borderId="0" applyNumberFormat="0" applyBorder="0" applyAlignment="0" applyProtection="0">
      <alignment vertical="center"/>
    </xf>
    <xf numFmtId="0" fontId="28" fillId="19" borderId="0" applyNumberFormat="0" applyBorder="0" applyAlignment="0" applyProtection="0">
      <alignment vertical="center"/>
    </xf>
    <xf numFmtId="0" fontId="28" fillId="58" borderId="0" applyNumberFormat="0" applyBorder="0" applyAlignment="0" applyProtection="0">
      <alignment vertical="center"/>
    </xf>
    <xf numFmtId="0" fontId="28" fillId="60" borderId="0" applyNumberFormat="0" applyBorder="0" applyAlignment="0" applyProtection="0">
      <alignment vertical="center"/>
    </xf>
    <xf numFmtId="41" fontId="20" fillId="0" borderId="0" applyFont="0" applyFill="0" applyBorder="0" applyAlignment="0" applyProtection="0"/>
    <xf numFmtId="0" fontId="20" fillId="4" borderId="16" applyProtection="0">
      <alignment vertical="center"/>
    </xf>
    <xf numFmtId="0" fontId="20" fillId="4" borderId="16" applyProtection="0">
      <alignment vertical="center"/>
    </xf>
    <xf numFmtId="0" fontId="20" fillId="4" borderId="16" applyNumberFormat="0" applyFont="0" applyAlignment="0" applyProtection="0">
      <alignment vertical="center"/>
    </xf>
    <xf numFmtId="0" fontId="20" fillId="4" borderId="16" applyProtection="0">
      <alignment vertical="center"/>
    </xf>
    <xf numFmtId="0" fontId="20" fillId="4" borderId="16" applyNumberFormat="0" applyFont="0" applyAlignment="0" applyProtection="0">
      <alignment vertical="center"/>
    </xf>
    <xf numFmtId="0" fontId="20" fillId="4" borderId="16" applyProtection="0">
      <alignment vertical="center"/>
    </xf>
    <xf numFmtId="0" fontId="20" fillId="4" borderId="16" applyNumberFormat="0" applyFont="0" applyAlignment="0" applyProtection="0">
      <alignment vertical="center"/>
    </xf>
    <xf numFmtId="0" fontId="20" fillId="4" borderId="16" applyProtection="0">
      <alignment vertical="center"/>
    </xf>
    <xf numFmtId="0" fontId="20" fillId="4" borderId="16" applyNumberFormat="0" applyFont="0" applyAlignment="0" applyProtection="0">
      <alignment vertical="center"/>
    </xf>
    <xf numFmtId="0" fontId="20" fillId="4" borderId="16" applyProtection="0">
      <alignment vertical="center"/>
    </xf>
    <xf numFmtId="0" fontId="20" fillId="4" borderId="16" applyProtection="0">
      <alignment vertical="center"/>
    </xf>
    <xf numFmtId="0" fontId="20" fillId="4" borderId="16" applyNumberFormat="0" applyFont="0" applyAlignment="0" applyProtection="0">
      <alignment vertical="center"/>
    </xf>
    <xf numFmtId="0" fontId="20" fillId="4" borderId="16" applyProtection="0">
      <alignment vertical="center"/>
    </xf>
    <xf numFmtId="0" fontId="20" fillId="4" borderId="16" applyProtection="0">
      <alignment vertical="center"/>
    </xf>
    <xf numFmtId="0" fontId="20" fillId="4" borderId="16" applyNumberFormat="0" applyFont="0" applyAlignment="0" applyProtection="0">
      <alignment vertical="center"/>
    </xf>
    <xf numFmtId="0" fontId="20" fillId="4" borderId="16" applyProtection="0">
      <alignment vertical="center"/>
    </xf>
    <xf numFmtId="0" fontId="20" fillId="4" borderId="16" applyProtection="0">
      <alignment vertical="center"/>
    </xf>
    <xf numFmtId="0" fontId="20" fillId="4" borderId="16" applyNumberFormat="0" applyFont="0" applyAlignment="0" applyProtection="0">
      <alignment vertical="center"/>
    </xf>
    <xf numFmtId="0" fontId="20" fillId="4" borderId="16" applyProtection="0">
      <alignment vertical="center"/>
    </xf>
    <xf numFmtId="0" fontId="20" fillId="4" borderId="16" applyProtection="0">
      <alignment vertical="center"/>
    </xf>
    <xf numFmtId="0" fontId="20" fillId="4" borderId="16" applyNumberFormat="0" applyFont="0" applyAlignment="0"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NumberFormat="0" applyFont="0" applyAlignment="0" applyProtection="0">
      <alignment vertical="center"/>
    </xf>
    <xf numFmtId="0" fontId="20" fillId="4" borderId="16"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xf numFmtId="0" fontId="20" fillId="4" borderId="16" applyNumberFormat="0" applyFont="0" applyAlignment="0" applyProtection="0">
      <alignment vertical="center"/>
    </xf>
  </cellStyleXfs>
  <cellXfs count="204">
    <xf numFmtId="0" fontId="0" fillId="0" borderId="0" xfId="0"/>
    <xf numFmtId="0" fontId="1" fillId="0" borderId="0" xfId="1125" applyFont="1" applyFill="1" applyAlignment="1">
      <alignment vertical="center"/>
    </xf>
    <xf numFmtId="0" fontId="1" fillId="0" borderId="0" xfId="1125" applyFont="1" applyFill="1" applyBorder="1" applyAlignment="1">
      <alignment vertical="center"/>
    </xf>
    <xf numFmtId="0" fontId="2" fillId="0" borderId="0" xfId="1125" applyFont="1" applyFill="1" applyAlignment="1">
      <alignment vertical="center"/>
    </xf>
    <xf numFmtId="0" fontId="2" fillId="2" borderId="0" xfId="1125" applyFont="1" applyFill="1" applyAlignment="1">
      <alignment vertical="center"/>
    </xf>
    <xf numFmtId="0" fontId="3" fillId="2" borderId="0" xfId="1125" applyFont="1" applyFill="1" applyAlignment="1">
      <alignment vertical="center"/>
    </xf>
    <xf numFmtId="0" fontId="4" fillId="2" borderId="0" xfId="0" applyFont="1" applyFill="1" applyAlignment="1">
      <alignment vertical="center"/>
    </xf>
    <xf numFmtId="0" fontId="2" fillId="2" borderId="0" xfId="0" applyFont="1" applyFill="1" applyAlignment="1">
      <alignment vertical="center"/>
    </xf>
    <xf numFmtId="0" fontId="5" fillId="2" borderId="0" xfId="0" applyFont="1" applyFill="1" applyAlignment="1">
      <alignment vertical="center"/>
    </xf>
    <xf numFmtId="0" fontId="6" fillId="0" borderId="0" xfId="0" applyFont="1" applyAlignment="1">
      <alignment vertical="center"/>
    </xf>
    <xf numFmtId="0" fontId="6" fillId="0" borderId="0" xfId="0" applyFont="1" applyAlignment="1">
      <alignment horizontal="left" vertical="center"/>
    </xf>
    <xf numFmtId="49" fontId="6" fillId="0" borderId="0" xfId="0" applyNumberFormat="1" applyFont="1" applyAlignment="1">
      <alignment horizontal="right" vertical="center"/>
    </xf>
    <xf numFmtId="49" fontId="6" fillId="0" borderId="0" xfId="0" applyNumberFormat="1" applyFont="1" applyAlignment="1">
      <alignment horizontal="right" vertical="center" wrapText="1"/>
    </xf>
    <xf numFmtId="43" fontId="6" fillId="0" borderId="0" xfId="36" applyFont="1" applyAlignment="1">
      <alignment horizontal="right" vertical="center"/>
    </xf>
    <xf numFmtId="0" fontId="7" fillId="0" borderId="0" xfId="1125" applyFont="1" applyFill="1" applyBorder="1" applyAlignment="1">
      <alignment horizontal="center" vertical="center" wrapText="1"/>
    </xf>
    <xf numFmtId="49" fontId="7" fillId="0" borderId="0" xfId="1125" applyNumberFormat="1" applyFont="1" applyFill="1" applyBorder="1" applyAlignment="1">
      <alignment horizontal="center" vertical="center" wrapText="1"/>
    </xf>
    <xf numFmtId="0" fontId="1" fillId="0" borderId="1" xfId="1125" applyFont="1" applyFill="1" applyBorder="1" applyAlignment="1">
      <alignment horizontal="center" vertical="center"/>
    </xf>
    <xf numFmtId="0" fontId="1" fillId="0" borderId="1" xfId="1125" applyFont="1" applyFill="1" applyBorder="1" applyAlignment="1">
      <alignment horizontal="center" vertical="center" wrapText="1"/>
    </xf>
    <xf numFmtId="49" fontId="1" fillId="0" borderId="1" xfId="1125" applyNumberFormat="1" applyFont="1" applyFill="1" applyBorder="1" applyAlignment="1">
      <alignment horizontal="center" vertical="center" wrapText="1"/>
    </xf>
    <xf numFmtId="49" fontId="1" fillId="0" borderId="2" xfId="1125" applyNumberFormat="1" applyFont="1" applyFill="1" applyBorder="1" applyAlignment="1">
      <alignment horizontal="center" vertical="center" wrapText="1"/>
    </xf>
    <xf numFmtId="43" fontId="1" fillId="0" borderId="1" xfId="36" applyFont="1" applyFill="1" applyBorder="1" applyAlignment="1">
      <alignment horizontal="center" vertical="center" wrapText="1"/>
    </xf>
    <xf numFmtId="49" fontId="1" fillId="0" borderId="3" xfId="1125" applyNumberFormat="1" applyFont="1" applyFill="1" applyBorder="1" applyAlignment="1">
      <alignment horizontal="center" vertical="center" wrapText="1"/>
    </xf>
    <xf numFmtId="0" fontId="2" fillId="0" borderId="1" xfId="1125" applyFont="1" applyFill="1" applyBorder="1" applyAlignment="1">
      <alignment horizontal="left" vertical="center"/>
    </xf>
    <xf numFmtId="49" fontId="2" fillId="0" borderId="1" xfId="1125" applyNumberFormat="1" applyFont="1" applyFill="1" applyBorder="1" applyAlignment="1">
      <alignment horizontal="right" vertical="center" wrapText="1"/>
    </xf>
    <xf numFmtId="43" fontId="8" fillId="0" borderId="1" xfId="36" applyFont="1" applyFill="1" applyBorder="1" applyAlignment="1">
      <alignment horizontal="right" vertical="center" wrapText="1"/>
    </xf>
    <xf numFmtId="0" fontId="2" fillId="0" borderId="1" xfId="1125" applyFont="1" applyFill="1" applyBorder="1" applyAlignment="1">
      <alignment horizontal="left" vertical="center" wrapText="1"/>
    </xf>
    <xf numFmtId="43" fontId="2" fillId="0" borderId="1" xfId="36" applyFont="1" applyFill="1" applyBorder="1" applyAlignment="1">
      <alignment horizontal="right" vertical="center" wrapText="1"/>
    </xf>
    <xf numFmtId="0" fontId="3" fillId="2" borderId="2" xfId="1125" applyFont="1" applyFill="1" applyBorder="1" applyAlignment="1">
      <alignment horizontal="center" vertical="center"/>
    </xf>
    <xf numFmtId="0" fontId="2" fillId="2" borderId="1" xfId="1125" applyFont="1" applyFill="1" applyBorder="1" applyAlignment="1">
      <alignment horizontal="left" vertical="center" wrapText="1"/>
    </xf>
    <xf numFmtId="49" fontId="4" fillId="2" borderId="1" xfId="0" applyNumberFormat="1" applyFont="1" applyFill="1" applyBorder="1" applyAlignment="1">
      <alignment vertical="center" wrapText="1"/>
    </xf>
    <xf numFmtId="43" fontId="8" fillId="2" borderId="1" xfId="36" applyFont="1" applyFill="1" applyBorder="1" applyAlignment="1">
      <alignment horizontal="right" vertical="center" wrapText="1"/>
    </xf>
    <xf numFmtId="0" fontId="3" fillId="2" borderId="4" xfId="1125" applyFont="1" applyFill="1" applyBorder="1" applyAlignment="1">
      <alignment horizontal="center" vertical="center"/>
    </xf>
    <xf numFmtId="0" fontId="9" fillId="2" borderId="5" xfId="1125" applyNumberFormat="1" applyFont="1" applyFill="1" applyBorder="1" applyAlignment="1">
      <alignment horizontal="left" vertical="center" wrapText="1"/>
    </xf>
    <xf numFmtId="0" fontId="9" fillId="2" borderId="6" xfId="1125" applyNumberFormat="1" applyFont="1" applyFill="1" applyBorder="1" applyAlignment="1">
      <alignment horizontal="left" vertical="center" wrapText="1"/>
    </xf>
    <xf numFmtId="0" fontId="9" fillId="2" borderId="7" xfId="1125" applyNumberFormat="1" applyFont="1" applyFill="1" applyBorder="1" applyAlignment="1">
      <alignment horizontal="left" vertical="center" wrapText="1"/>
    </xf>
    <xf numFmtId="49" fontId="5" fillId="2" borderId="1" xfId="0" applyNumberFormat="1" applyFont="1" applyFill="1" applyBorder="1" applyAlignment="1">
      <alignment vertical="center" wrapText="1"/>
    </xf>
    <xf numFmtId="0" fontId="9" fillId="2" borderId="8" xfId="1125" applyNumberFormat="1" applyFont="1" applyFill="1" applyBorder="1" applyAlignment="1">
      <alignment horizontal="left" vertical="center" wrapText="1"/>
    </xf>
    <xf numFmtId="0" fontId="9" fillId="2" borderId="9" xfId="1125" applyNumberFormat="1" applyFont="1" applyFill="1" applyBorder="1" applyAlignment="1">
      <alignment horizontal="left" vertical="center" wrapText="1"/>
    </xf>
    <xf numFmtId="0" fontId="9" fillId="2" borderId="10" xfId="1125" applyNumberFormat="1" applyFont="1" applyFill="1" applyBorder="1" applyAlignment="1">
      <alignment horizontal="left" vertical="center" wrapText="1"/>
    </xf>
    <xf numFmtId="49" fontId="3" fillId="2" borderId="1" xfId="1125" applyNumberFormat="1" applyFont="1" applyFill="1" applyBorder="1" applyAlignment="1">
      <alignment vertical="center" wrapText="1"/>
    </xf>
    <xf numFmtId="0" fontId="3" fillId="2" borderId="3" xfId="1125" applyFont="1" applyFill="1" applyBorder="1" applyAlignment="1">
      <alignment horizontal="center" vertical="center"/>
    </xf>
    <xf numFmtId="49" fontId="3" fillId="2" borderId="1" xfId="1125" applyNumberFormat="1" applyFont="1" applyFill="1" applyBorder="1" applyAlignment="1">
      <alignment horizontal="right" vertical="center" wrapText="1"/>
    </xf>
    <xf numFmtId="0" fontId="2" fillId="2" borderId="2" xfId="1097" applyNumberFormat="1" applyFont="1" applyFill="1" applyBorder="1" applyAlignment="1" applyProtection="1">
      <alignment horizontal="center" vertical="center" wrapText="1"/>
    </xf>
    <xf numFmtId="0" fontId="3" fillId="2" borderId="5" xfId="1097" applyNumberFormat="1" applyFont="1" applyFill="1" applyBorder="1" applyAlignment="1" applyProtection="1">
      <alignment horizontal="left" vertical="center" wrapText="1"/>
    </xf>
    <xf numFmtId="0" fontId="3" fillId="2" borderId="6" xfId="1097" applyNumberFormat="1" applyFont="1" applyFill="1" applyBorder="1" applyAlignment="1" applyProtection="1">
      <alignment horizontal="left" vertical="center" wrapText="1"/>
    </xf>
    <xf numFmtId="0" fontId="3" fillId="2" borderId="7" xfId="1097" applyNumberFormat="1" applyFont="1" applyFill="1" applyBorder="1" applyAlignment="1" applyProtection="1">
      <alignment horizontal="left" vertical="center" wrapText="1"/>
    </xf>
    <xf numFmtId="49" fontId="2" fillId="2" borderId="1" xfId="1125" applyNumberFormat="1" applyFont="1" applyFill="1" applyBorder="1" applyAlignment="1">
      <alignment horizontal="right" vertical="center" wrapText="1"/>
    </xf>
    <xf numFmtId="0" fontId="2" fillId="2" borderId="4" xfId="1097" applyNumberFormat="1" applyFont="1" applyFill="1" applyBorder="1" applyAlignment="1" applyProtection="1">
      <alignment horizontal="center" vertical="center" wrapText="1"/>
    </xf>
    <xf numFmtId="0" fontId="3" fillId="2" borderId="11" xfId="1097" applyNumberFormat="1" applyFont="1" applyFill="1" applyBorder="1" applyAlignment="1" applyProtection="1">
      <alignment horizontal="left" vertical="center" wrapText="1"/>
    </xf>
    <xf numFmtId="0" fontId="3" fillId="2" borderId="0" xfId="1097" applyNumberFormat="1" applyFont="1" applyFill="1" applyBorder="1" applyAlignment="1" applyProtection="1">
      <alignment horizontal="left" vertical="center" wrapText="1"/>
    </xf>
    <xf numFmtId="0" fontId="3" fillId="2" borderId="12" xfId="1097" applyNumberFormat="1" applyFont="1" applyFill="1" applyBorder="1" applyAlignment="1" applyProtection="1">
      <alignment horizontal="left" vertical="center" wrapText="1"/>
    </xf>
    <xf numFmtId="0" fontId="3" fillId="2" borderId="8" xfId="1097" applyNumberFormat="1" applyFont="1" applyFill="1" applyBorder="1" applyAlignment="1" applyProtection="1">
      <alignment horizontal="left" vertical="center" wrapText="1"/>
    </xf>
    <xf numFmtId="0" fontId="3" fillId="2" borderId="9" xfId="1097" applyNumberFormat="1" applyFont="1" applyFill="1" applyBorder="1" applyAlignment="1" applyProtection="1">
      <alignment horizontal="left" vertical="center" wrapText="1"/>
    </xf>
    <xf numFmtId="0" fontId="3" fillId="2" borderId="10" xfId="1097" applyNumberFormat="1" applyFont="1" applyFill="1" applyBorder="1" applyAlignment="1" applyProtection="1">
      <alignment horizontal="left" vertical="center" wrapText="1"/>
    </xf>
    <xf numFmtId="0" fontId="2" fillId="2" borderId="3" xfId="1097" applyNumberFormat="1" applyFont="1" applyFill="1" applyBorder="1" applyAlignment="1" applyProtection="1">
      <alignment horizontal="center" vertical="center" wrapText="1"/>
    </xf>
    <xf numFmtId="0" fontId="3" fillId="2" borderId="13" xfId="1097" applyNumberFormat="1" applyFont="1" applyFill="1" applyBorder="1" applyAlignment="1" applyProtection="1">
      <alignment horizontal="left" vertical="center" wrapText="1"/>
    </xf>
    <xf numFmtId="0" fontId="3" fillId="2" borderId="14" xfId="1097" applyNumberFormat="1" applyFont="1" applyFill="1" applyBorder="1" applyAlignment="1" applyProtection="1">
      <alignment horizontal="left" vertical="center" wrapText="1"/>
    </xf>
    <xf numFmtId="0" fontId="3" fillId="2" borderId="15" xfId="1097" applyNumberFormat="1" applyFont="1" applyFill="1" applyBorder="1" applyAlignment="1" applyProtection="1">
      <alignment horizontal="left" vertical="center" wrapText="1"/>
    </xf>
    <xf numFmtId="0" fontId="2" fillId="2" borderId="5" xfId="1097" applyNumberFormat="1" applyFont="1" applyFill="1" applyBorder="1" applyAlignment="1" applyProtection="1">
      <alignment horizontal="left" vertical="center" wrapText="1"/>
    </xf>
    <xf numFmtId="0" fontId="2" fillId="2" borderId="6" xfId="1097" applyNumberFormat="1" applyFont="1" applyFill="1" applyBorder="1" applyAlignment="1" applyProtection="1">
      <alignment horizontal="left" vertical="center" wrapText="1"/>
    </xf>
    <xf numFmtId="0" fontId="2" fillId="2" borderId="7" xfId="1097" applyNumberFormat="1" applyFont="1" applyFill="1" applyBorder="1" applyAlignment="1" applyProtection="1">
      <alignment horizontal="left" vertical="center" wrapText="1"/>
    </xf>
    <xf numFmtId="0" fontId="3" fillId="2" borderId="2" xfId="1097" applyNumberFormat="1" applyFont="1" applyFill="1" applyBorder="1" applyAlignment="1" applyProtection="1">
      <alignment horizontal="left" vertical="center" wrapText="1"/>
    </xf>
    <xf numFmtId="49" fontId="5" fillId="2" borderId="1" xfId="0" applyNumberFormat="1" applyFont="1" applyFill="1" applyBorder="1" applyAlignment="1">
      <alignment horizontal="left" vertical="center" wrapText="1"/>
    </xf>
    <xf numFmtId="0" fontId="3" fillId="2" borderId="4" xfId="1097" applyNumberFormat="1" applyFont="1" applyFill="1" applyBorder="1" applyAlignment="1" applyProtection="1">
      <alignment horizontal="left" vertical="center" wrapText="1"/>
    </xf>
    <xf numFmtId="0" fontId="3" fillId="2" borderId="1" xfId="1097" applyNumberFormat="1" applyFont="1" applyFill="1" applyBorder="1" applyAlignment="1" applyProtection="1">
      <alignment horizontal="center" vertical="center" wrapText="1"/>
    </xf>
    <xf numFmtId="0" fontId="3" fillId="2" borderId="1" xfId="1097" applyNumberFormat="1" applyFont="1" applyFill="1" applyBorder="1" applyAlignment="1" applyProtection="1">
      <alignment horizontal="left" vertical="center" wrapText="1"/>
    </xf>
    <xf numFmtId="0" fontId="2" fillId="2" borderId="1" xfId="1097" applyNumberFormat="1" applyFont="1" applyFill="1" applyBorder="1" applyAlignment="1" applyProtection="1">
      <alignment horizontal="left" vertical="center" wrapText="1"/>
    </xf>
    <xf numFmtId="0" fontId="3" fillId="2" borderId="3" xfId="1097" applyNumberFormat="1" applyFont="1" applyFill="1" applyBorder="1" applyAlignment="1" applyProtection="1">
      <alignment horizontal="left" vertical="center" wrapText="1"/>
    </xf>
    <xf numFmtId="49" fontId="2" fillId="2" borderId="1" xfId="1125" applyNumberFormat="1" applyFont="1" applyFill="1" applyBorder="1" applyAlignment="1">
      <alignment horizontal="left" vertical="center" wrapText="1"/>
    </xf>
    <xf numFmtId="49" fontId="3" fillId="2" borderId="1" xfId="1125" applyNumberFormat="1" applyFont="1" applyFill="1" applyBorder="1" applyAlignment="1">
      <alignment horizontal="left" vertical="center" wrapText="1"/>
    </xf>
    <xf numFmtId="0" fontId="3" fillId="2" borderId="5" xfId="1097" applyNumberFormat="1" applyFont="1" applyFill="1" applyBorder="1" applyAlignment="1" applyProtection="1">
      <alignment horizontal="left" vertical="center" wrapText="1" shrinkToFit="1"/>
    </xf>
    <xf numFmtId="0" fontId="3" fillId="2" borderId="6" xfId="1097" applyNumberFormat="1" applyFont="1" applyFill="1" applyBorder="1" applyAlignment="1" applyProtection="1">
      <alignment horizontal="left" vertical="center" wrapText="1" shrinkToFit="1"/>
    </xf>
    <xf numFmtId="0" fontId="3" fillId="2" borderId="7" xfId="1097" applyNumberFormat="1" applyFont="1" applyFill="1" applyBorder="1" applyAlignment="1" applyProtection="1">
      <alignment horizontal="left" vertical="center" wrapText="1" shrinkToFit="1"/>
    </xf>
    <xf numFmtId="0" fontId="3" fillId="2" borderId="8" xfId="1097" applyNumberFormat="1" applyFont="1" applyFill="1" applyBorder="1" applyAlignment="1" applyProtection="1">
      <alignment horizontal="left" vertical="center" wrapText="1" shrinkToFit="1"/>
    </xf>
    <xf numFmtId="0" fontId="3" fillId="2" borderId="9" xfId="1097" applyNumberFormat="1" applyFont="1" applyFill="1" applyBorder="1" applyAlignment="1" applyProtection="1">
      <alignment horizontal="left" vertical="center" wrapText="1" shrinkToFit="1"/>
    </xf>
    <xf numFmtId="0" fontId="3" fillId="2" borderId="10" xfId="1097" applyNumberFormat="1" applyFont="1" applyFill="1" applyBorder="1" applyAlignment="1" applyProtection="1">
      <alignment horizontal="left" vertical="center" wrapText="1" shrinkToFit="1"/>
    </xf>
    <xf numFmtId="0" fontId="2" fillId="2" borderId="13" xfId="1097" applyNumberFormat="1" applyFont="1" applyFill="1" applyBorder="1" applyAlignment="1" applyProtection="1">
      <alignment horizontal="left" vertical="center" wrapText="1"/>
    </xf>
    <xf numFmtId="0" fontId="2" fillId="2" borderId="14" xfId="1097" applyNumberFormat="1" applyFont="1" applyFill="1" applyBorder="1" applyAlignment="1" applyProtection="1">
      <alignment horizontal="left" vertical="center" wrapText="1"/>
    </xf>
    <xf numFmtId="0" fontId="2" fillId="2" borderId="15" xfId="1097" applyNumberFormat="1" applyFont="1" applyFill="1" applyBorder="1" applyAlignment="1" applyProtection="1">
      <alignment horizontal="left" vertical="center" wrapText="1"/>
    </xf>
    <xf numFmtId="0" fontId="3" fillId="2" borderId="5" xfId="1097" applyNumberFormat="1" applyFont="1" applyFill="1" applyBorder="1" applyAlignment="1" applyProtection="1">
      <alignment horizontal="center" vertical="center" wrapText="1"/>
    </xf>
    <xf numFmtId="0" fontId="3" fillId="2" borderId="6" xfId="1097" applyNumberFormat="1" applyFont="1" applyFill="1" applyBorder="1" applyAlignment="1" applyProtection="1">
      <alignment horizontal="center" vertical="center" wrapText="1"/>
    </xf>
    <xf numFmtId="0" fontId="3" fillId="2" borderId="7" xfId="1097" applyNumberFormat="1" applyFont="1" applyFill="1" applyBorder="1" applyAlignment="1" applyProtection="1">
      <alignment horizontal="center" vertical="center" wrapText="1"/>
    </xf>
    <xf numFmtId="0" fontId="3" fillId="2" borderId="11" xfId="1097" applyNumberFormat="1" applyFont="1" applyFill="1" applyBorder="1" applyAlignment="1" applyProtection="1">
      <alignment horizontal="center" vertical="center" wrapText="1"/>
    </xf>
    <xf numFmtId="0" fontId="3" fillId="2" borderId="0" xfId="1097" applyNumberFormat="1" applyFont="1" applyFill="1" applyBorder="1" applyAlignment="1" applyProtection="1">
      <alignment horizontal="center" vertical="center" wrapText="1"/>
    </xf>
    <xf numFmtId="0" fontId="3" fillId="2" borderId="12" xfId="1097" applyNumberFormat="1" applyFont="1" applyFill="1" applyBorder="1" applyAlignment="1" applyProtection="1">
      <alignment horizontal="center" vertical="center" wrapText="1"/>
    </xf>
    <xf numFmtId="0" fontId="3" fillId="2" borderId="8" xfId="1097" applyNumberFormat="1" applyFont="1" applyFill="1" applyBorder="1" applyAlignment="1" applyProtection="1">
      <alignment horizontal="center" vertical="center" wrapText="1"/>
    </xf>
    <xf numFmtId="0" fontId="3" fillId="2" borderId="9" xfId="1097" applyNumberFormat="1" applyFont="1" applyFill="1" applyBorder="1" applyAlignment="1" applyProtection="1">
      <alignment horizontal="center" vertical="center" wrapText="1"/>
    </xf>
    <xf numFmtId="0" fontId="3" fillId="2" borderId="10" xfId="1097" applyNumberFormat="1" applyFont="1" applyFill="1" applyBorder="1" applyAlignment="1" applyProtection="1">
      <alignment horizontal="center" vertical="center" wrapText="1"/>
    </xf>
    <xf numFmtId="0" fontId="3" fillId="2" borderId="13" xfId="1097" applyNumberFormat="1" applyFont="1" applyFill="1" applyBorder="1" applyAlignment="1" applyProtection="1">
      <alignment horizontal="center" vertical="center" wrapText="1"/>
    </xf>
    <xf numFmtId="0" fontId="3" fillId="2" borderId="14" xfId="1097" applyNumberFormat="1" applyFont="1" applyFill="1" applyBorder="1" applyAlignment="1" applyProtection="1">
      <alignment horizontal="center" vertical="center" wrapText="1"/>
    </xf>
    <xf numFmtId="0" fontId="3" fillId="2" borderId="15" xfId="1097" applyNumberFormat="1" applyFont="1" applyFill="1" applyBorder="1" applyAlignment="1" applyProtection="1">
      <alignment horizontal="center" vertical="center" wrapText="1"/>
    </xf>
    <xf numFmtId="0" fontId="2" fillId="2" borderId="1" xfId="1097" applyNumberFormat="1" applyFont="1" applyFill="1" applyBorder="1" applyAlignment="1" applyProtection="1">
      <alignment horizontal="center" vertical="center" wrapText="1"/>
    </xf>
    <xf numFmtId="0" fontId="1" fillId="0" borderId="2" xfId="1125" applyFont="1" applyFill="1" applyBorder="1" applyAlignment="1">
      <alignment horizontal="center" vertical="center" wrapText="1"/>
    </xf>
    <xf numFmtId="43" fontId="1" fillId="2" borderId="1" xfId="36" applyFont="1" applyFill="1" applyBorder="1" applyAlignment="1">
      <alignment horizontal="center" vertical="center" wrapText="1"/>
    </xf>
    <xf numFmtId="0" fontId="1" fillId="0" borderId="3" xfId="1125" applyFont="1" applyFill="1" applyBorder="1" applyAlignment="1">
      <alignment horizontal="center" vertical="center" wrapText="1"/>
    </xf>
    <xf numFmtId="43" fontId="10" fillId="2" borderId="1" xfId="36" applyFont="1" applyFill="1" applyBorder="1" applyAlignment="1">
      <alignment horizontal="right" vertical="center" wrapText="1"/>
    </xf>
    <xf numFmtId="43" fontId="11" fillId="2" borderId="1" xfId="36" applyFont="1" applyFill="1" applyBorder="1" applyAlignment="1">
      <alignment horizontal="right" vertical="center" wrapText="1"/>
    </xf>
    <xf numFmtId="43" fontId="12" fillId="2" borderId="1" xfId="36" applyFont="1" applyFill="1" applyBorder="1" applyAlignment="1">
      <alignment horizontal="right" vertical="center" wrapText="1"/>
    </xf>
    <xf numFmtId="0" fontId="13" fillId="2" borderId="1" xfId="597" applyFont="1" applyFill="1" applyBorder="1" applyAlignment="1">
      <alignment horizontal="right" vertical="center"/>
    </xf>
    <xf numFmtId="43" fontId="14" fillId="2" borderId="1" xfId="36" applyFont="1" applyFill="1" applyBorder="1" applyAlignment="1">
      <alignment horizontal="right" vertical="center" wrapText="1"/>
    </xf>
    <xf numFmtId="0" fontId="7" fillId="0" borderId="0" xfId="1125" applyFont="1" applyFill="1" applyBorder="1" applyAlignment="1">
      <alignment horizontal="right" vertical="center" wrapText="1"/>
    </xf>
    <xf numFmtId="43" fontId="1" fillId="0" borderId="0" xfId="36" applyFont="1" applyFill="1" applyBorder="1" applyAlignment="1">
      <alignment horizontal="right" vertical="center"/>
    </xf>
    <xf numFmtId="43" fontId="1" fillId="0" borderId="2" xfId="36" applyFont="1" applyFill="1" applyBorder="1" applyAlignment="1">
      <alignment horizontal="right" vertical="center" wrapText="1"/>
    </xf>
    <xf numFmtId="43" fontId="1" fillId="0" borderId="3" xfId="36" applyFont="1" applyFill="1" applyBorder="1" applyAlignment="1">
      <alignment horizontal="right" vertical="center" wrapText="1"/>
    </xf>
    <xf numFmtId="43" fontId="10" fillId="0" borderId="1" xfId="36" applyFont="1" applyFill="1" applyBorder="1" applyAlignment="1">
      <alignment horizontal="right" vertical="center" wrapText="1"/>
    </xf>
    <xf numFmtId="43" fontId="8" fillId="2" borderId="1" xfId="36" applyFont="1" applyFill="1" applyBorder="1" applyAlignment="1">
      <alignment horizontal="right" vertical="center"/>
    </xf>
    <xf numFmtId="43" fontId="10" fillId="2" borderId="1" xfId="36" applyFont="1" applyFill="1" applyBorder="1" applyAlignment="1">
      <alignment horizontal="right" vertical="center"/>
    </xf>
    <xf numFmtId="49" fontId="9" fillId="2" borderId="1" xfId="36" applyNumberFormat="1" applyFont="1" applyFill="1" applyBorder="1" applyAlignment="1">
      <alignment horizontal="right" vertical="center" wrapText="1"/>
    </xf>
    <xf numFmtId="49" fontId="3" fillId="2" borderId="1" xfId="36" applyNumberFormat="1" applyFont="1" applyFill="1" applyBorder="1" applyAlignment="1">
      <alignment horizontal="right" vertical="center" wrapText="1"/>
    </xf>
    <xf numFmtId="49" fontId="2" fillId="2" borderId="1" xfId="36" applyNumberFormat="1" applyFont="1" applyFill="1" applyBorder="1" applyAlignment="1">
      <alignment horizontal="right" vertical="center" wrapText="1"/>
    </xf>
    <xf numFmtId="0" fontId="15" fillId="2" borderId="5" xfId="1097" applyNumberFormat="1" applyFont="1" applyFill="1" applyBorder="1" applyAlignment="1" applyProtection="1">
      <alignment horizontal="left" vertical="center" wrapText="1"/>
    </xf>
    <xf numFmtId="0" fontId="15" fillId="2" borderId="6" xfId="1097" applyNumberFormat="1" applyFont="1" applyFill="1" applyBorder="1" applyAlignment="1" applyProtection="1">
      <alignment horizontal="left" vertical="center" wrapText="1"/>
    </xf>
    <xf numFmtId="0" fontId="15" fillId="2" borderId="7" xfId="1097" applyNumberFormat="1" applyFont="1" applyFill="1" applyBorder="1" applyAlignment="1" applyProtection="1">
      <alignment horizontal="left" vertical="center" wrapText="1"/>
    </xf>
    <xf numFmtId="49" fontId="16" fillId="2" borderId="1" xfId="36" applyNumberFormat="1" applyFont="1" applyFill="1" applyBorder="1" applyAlignment="1">
      <alignment horizontal="right" vertical="center" wrapText="1"/>
    </xf>
    <xf numFmtId="0" fontId="15" fillId="2" borderId="11" xfId="1097" applyNumberFormat="1" applyFont="1" applyFill="1" applyBorder="1" applyAlignment="1" applyProtection="1">
      <alignment horizontal="left" vertical="center" wrapText="1"/>
    </xf>
    <xf numFmtId="0" fontId="15" fillId="2" borderId="0" xfId="1097" applyNumberFormat="1" applyFont="1" applyFill="1" applyBorder="1" applyAlignment="1" applyProtection="1">
      <alignment horizontal="left" vertical="center" wrapText="1"/>
    </xf>
    <xf numFmtId="0" fontId="15" fillId="2" borderId="12" xfId="1097" applyNumberFormat="1" applyFont="1" applyFill="1" applyBorder="1" applyAlignment="1" applyProtection="1">
      <alignment horizontal="left" vertical="center" wrapText="1"/>
    </xf>
    <xf numFmtId="49" fontId="3" fillId="2" borderId="1" xfId="0" applyNumberFormat="1" applyFont="1" applyFill="1" applyBorder="1" applyAlignment="1">
      <alignment vertical="center"/>
    </xf>
    <xf numFmtId="49" fontId="3" fillId="2" borderId="1" xfId="0" applyNumberFormat="1" applyFont="1" applyFill="1" applyBorder="1" applyAlignment="1">
      <alignment vertical="center" wrapText="1"/>
    </xf>
    <xf numFmtId="0" fontId="5" fillId="2" borderId="1" xfId="0" applyFont="1" applyFill="1" applyBorder="1" applyAlignment="1">
      <alignment vertical="center"/>
    </xf>
    <xf numFmtId="0" fontId="5" fillId="2" borderId="1" xfId="0" applyFont="1" applyFill="1" applyBorder="1" applyAlignment="1">
      <alignment vertical="center" wrapText="1"/>
    </xf>
    <xf numFmtId="0" fontId="15" fillId="2" borderId="8" xfId="1097" applyNumberFormat="1" applyFont="1" applyFill="1" applyBorder="1" applyAlignment="1" applyProtection="1">
      <alignment horizontal="left" vertical="center" wrapText="1"/>
    </xf>
    <xf numFmtId="0" fontId="15" fillId="2" borderId="9" xfId="1097" applyNumberFormat="1" applyFont="1" applyFill="1" applyBorder="1" applyAlignment="1" applyProtection="1">
      <alignment horizontal="left" vertical="center" wrapText="1"/>
    </xf>
    <xf numFmtId="0" fontId="15" fillId="2" borderId="10" xfId="1097" applyNumberFormat="1" applyFont="1" applyFill="1" applyBorder="1" applyAlignment="1" applyProtection="1">
      <alignment horizontal="left" vertical="center" wrapText="1"/>
    </xf>
    <xf numFmtId="49" fontId="2" fillId="2" borderId="0" xfId="0" applyNumberFormat="1" applyFont="1" applyFill="1" applyAlignment="1">
      <alignment vertical="center"/>
    </xf>
    <xf numFmtId="49" fontId="2" fillId="2" borderId="0" xfId="0" applyNumberFormat="1" applyFont="1" applyFill="1" applyAlignment="1">
      <alignment vertical="center" wrapText="1"/>
    </xf>
    <xf numFmtId="0" fontId="3" fillId="2" borderId="3" xfId="1097" applyNumberFormat="1" applyFont="1" applyFill="1" applyBorder="1" applyAlignment="1" applyProtection="1">
      <alignment horizontal="center" vertical="center" wrapText="1"/>
    </xf>
    <xf numFmtId="0" fontId="17" fillId="2" borderId="1" xfId="1097" applyNumberFormat="1" applyFont="1" applyFill="1" applyBorder="1" applyAlignment="1" applyProtection="1">
      <alignment horizontal="center" vertical="center" wrapText="1"/>
    </xf>
    <xf numFmtId="0" fontId="15" fillId="2" borderId="1" xfId="1097" applyNumberFormat="1" applyFont="1" applyFill="1" applyBorder="1" applyAlignment="1" applyProtection="1">
      <alignment horizontal="center" vertical="center" wrapText="1"/>
    </xf>
    <xf numFmtId="31" fontId="5" fillId="2" borderId="1" xfId="0" applyNumberFormat="1" applyFont="1" applyFill="1" applyBorder="1" applyAlignment="1" applyProtection="1">
      <alignment vertical="center" wrapText="1"/>
    </xf>
    <xf numFmtId="0" fontId="5" fillId="2" borderId="1" xfId="0" applyFont="1" applyFill="1" applyBorder="1" applyAlignment="1" applyProtection="1">
      <alignment vertical="center" wrapText="1"/>
    </xf>
    <xf numFmtId="0" fontId="15" fillId="2" borderId="2" xfId="0" applyFont="1" applyFill="1" applyBorder="1" applyAlignment="1" applyProtection="1">
      <alignment horizontal="center" vertical="center" wrapText="1"/>
    </xf>
    <xf numFmtId="0" fontId="15" fillId="2" borderId="3" xfId="0" applyFont="1" applyFill="1" applyBorder="1" applyAlignment="1" applyProtection="1">
      <alignment horizontal="center" vertical="center" wrapText="1"/>
    </xf>
    <xf numFmtId="0" fontId="3" fillId="2" borderId="1" xfId="0" applyFont="1" applyFill="1" applyBorder="1" applyAlignment="1" applyProtection="1">
      <alignment vertical="center" wrapText="1"/>
    </xf>
    <xf numFmtId="31" fontId="15" fillId="2" borderId="1" xfId="0" applyNumberFormat="1" applyFont="1" applyFill="1" applyBorder="1" applyAlignment="1" applyProtection="1">
      <alignment vertical="center" wrapText="1"/>
    </xf>
    <xf numFmtId="0" fontId="2" fillId="2" borderId="13" xfId="1125" applyFont="1" applyFill="1" applyBorder="1" applyAlignment="1">
      <alignment horizontal="left" vertical="center" wrapText="1"/>
    </xf>
    <xf numFmtId="0" fontId="2" fillId="2" borderId="14" xfId="1125" applyFont="1" applyFill="1" applyBorder="1" applyAlignment="1">
      <alignment horizontal="left" vertical="center" wrapText="1"/>
    </xf>
    <xf numFmtId="0" fontId="2" fillId="2" borderId="15" xfId="1125" applyFont="1" applyFill="1" applyBorder="1" applyAlignment="1">
      <alignment horizontal="left" vertical="center" wrapText="1"/>
    </xf>
    <xf numFmtId="49" fontId="16" fillId="2" borderId="1" xfId="549" applyNumberFormat="1" applyFont="1" applyFill="1" applyBorder="1" applyAlignment="1" applyProtection="1">
      <alignment horizontal="right" vertical="center" wrapText="1"/>
    </xf>
    <xf numFmtId="49" fontId="2" fillId="2" borderId="1" xfId="549" applyNumberFormat="1" applyFont="1" applyFill="1" applyBorder="1" applyAlignment="1" applyProtection="1">
      <alignment horizontal="right" vertical="center" wrapText="1"/>
    </xf>
    <xf numFmtId="0" fontId="2" fillId="2" borderId="2" xfId="549" applyNumberFormat="1" applyFont="1" applyFill="1" applyBorder="1" applyAlignment="1" applyProtection="1">
      <alignment horizontal="center" vertical="center" wrapText="1"/>
    </xf>
    <xf numFmtId="0" fontId="16" fillId="2" borderId="1" xfId="549" applyNumberFormat="1" applyFont="1" applyFill="1" applyBorder="1" applyAlignment="1" applyProtection="1">
      <alignment horizontal="left" vertical="center" wrapText="1"/>
    </xf>
    <xf numFmtId="49" fontId="4" fillId="2" borderId="1" xfId="0" applyNumberFormat="1" applyFont="1" applyFill="1" applyBorder="1" applyAlignment="1">
      <alignment vertical="center"/>
    </xf>
    <xf numFmtId="0" fontId="2" fillId="2" borderId="4" xfId="549" applyNumberFormat="1" applyFont="1" applyFill="1" applyBorder="1" applyAlignment="1" applyProtection="1">
      <alignment horizontal="center" vertical="center" wrapText="1"/>
    </xf>
    <xf numFmtId="0" fontId="3" fillId="2" borderId="13" xfId="549" applyNumberFormat="1" applyFont="1" applyFill="1" applyBorder="1" applyAlignment="1" applyProtection="1">
      <alignment horizontal="left" vertical="center" wrapText="1"/>
    </xf>
    <xf numFmtId="0" fontId="3" fillId="2" borderId="14" xfId="549" applyNumberFormat="1" applyFont="1" applyFill="1" applyBorder="1" applyAlignment="1" applyProtection="1">
      <alignment horizontal="left" vertical="center" wrapText="1"/>
    </xf>
    <xf numFmtId="0" fontId="3" fillId="2" borderId="15" xfId="549" applyNumberFormat="1" applyFont="1" applyFill="1" applyBorder="1" applyAlignment="1" applyProtection="1">
      <alignment horizontal="left" vertical="center" wrapText="1"/>
    </xf>
    <xf numFmtId="49" fontId="5" fillId="2" borderId="1" xfId="0" applyNumberFormat="1" applyFont="1" applyFill="1" applyBorder="1" applyAlignment="1">
      <alignment vertical="center"/>
    </xf>
    <xf numFmtId="0" fontId="2" fillId="2" borderId="3" xfId="549" applyNumberFormat="1" applyFont="1" applyFill="1" applyBorder="1" applyAlignment="1" applyProtection="1">
      <alignment horizontal="center" vertical="center" wrapText="1"/>
    </xf>
    <xf numFmtId="0" fontId="2" fillId="2" borderId="1" xfId="549" applyNumberFormat="1" applyFont="1" applyFill="1" applyBorder="1" applyAlignment="1" applyProtection="1">
      <alignment horizontal="center" vertical="center" wrapText="1"/>
    </xf>
    <xf numFmtId="0" fontId="2" fillId="2" borderId="13" xfId="549" applyNumberFormat="1" applyFont="1" applyFill="1" applyBorder="1" applyAlignment="1" applyProtection="1">
      <alignment horizontal="left" vertical="center" wrapText="1"/>
    </xf>
    <xf numFmtId="0" fontId="2" fillId="2" borderId="14" xfId="549" applyNumberFormat="1" applyFont="1" applyFill="1" applyBorder="1" applyAlignment="1" applyProtection="1">
      <alignment horizontal="left" vertical="center" wrapText="1"/>
    </xf>
    <xf numFmtId="0" fontId="2" fillId="2" borderId="15" xfId="549" applyNumberFormat="1" applyFont="1" applyFill="1" applyBorder="1" applyAlignment="1" applyProtection="1">
      <alignment horizontal="left" vertical="center" wrapText="1"/>
    </xf>
    <xf numFmtId="49" fontId="3" fillId="2" borderId="1" xfId="549" applyNumberFormat="1" applyFont="1" applyFill="1" applyBorder="1" applyAlignment="1" applyProtection="1">
      <alignment horizontal="right" vertical="center" wrapText="1"/>
    </xf>
    <xf numFmtId="0" fontId="3" fillId="2" borderId="5" xfId="549" applyNumberFormat="1" applyFont="1" applyFill="1" applyBorder="1" applyAlignment="1" applyProtection="1">
      <alignment horizontal="left" vertical="center" wrapText="1"/>
    </xf>
    <xf numFmtId="0" fontId="3" fillId="2" borderId="6" xfId="549" applyNumberFormat="1" applyFont="1" applyFill="1" applyBorder="1" applyAlignment="1" applyProtection="1">
      <alignment horizontal="left" vertical="center" wrapText="1"/>
    </xf>
    <xf numFmtId="0" fontId="3" fillId="2" borderId="7" xfId="549" applyNumberFormat="1" applyFont="1" applyFill="1" applyBorder="1" applyAlignment="1" applyProtection="1">
      <alignment horizontal="left" vertical="center" wrapText="1"/>
    </xf>
    <xf numFmtId="0" fontId="3" fillId="2" borderId="11" xfId="549" applyNumberFormat="1" applyFont="1" applyFill="1" applyBorder="1" applyAlignment="1" applyProtection="1">
      <alignment horizontal="left" vertical="center" wrapText="1"/>
    </xf>
    <xf numFmtId="0" fontId="3" fillId="2" borderId="0" xfId="549" applyNumberFormat="1" applyFont="1" applyFill="1" applyBorder="1" applyAlignment="1" applyProtection="1">
      <alignment horizontal="left" vertical="center" wrapText="1"/>
    </xf>
    <xf numFmtId="0" fontId="3" fillId="2" borderId="12" xfId="549" applyNumberFormat="1" applyFont="1" applyFill="1" applyBorder="1" applyAlignment="1" applyProtection="1">
      <alignment horizontal="left" vertical="center" wrapText="1"/>
    </xf>
    <xf numFmtId="0" fontId="3" fillId="2" borderId="8" xfId="549" applyNumberFormat="1" applyFont="1" applyFill="1" applyBorder="1" applyAlignment="1" applyProtection="1">
      <alignment horizontal="left" vertical="center" wrapText="1"/>
    </xf>
    <xf numFmtId="0" fontId="3" fillId="2" borderId="9" xfId="549" applyNumberFormat="1" applyFont="1" applyFill="1" applyBorder="1" applyAlignment="1" applyProtection="1">
      <alignment horizontal="left" vertical="center" wrapText="1"/>
    </xf>
    <xf numFmtId="0" fontId="3" fillId="2" borderId="10" xfId="549" applyNumberFormat="1" applyFont="1" applyFill="1" applyBorder="1" applyAlignment="1" applyProtection="1">
      <alignment horizontal="left" vertical="center" wrapText="1"/>
    </xf>
    <xf numFmtId="49" fontId="4" fillId="2" borderId="0" xfId="0" applyNumberFormat="1" applyFont="1" applyFill="1" applyAlignment="1">
      <alignment vertical="center"/>
    </xf>
    <xf numFmtId="49" fontId="4" fillId="2" borderId="0" xfId="0" applyNumberFormat="1" applyFont="1" applyFill="1" applyAlignment="1">
      <alignment vertical="center" wrapText="1"/>
    </xf>
    <xf numFmtId="49" fontId="2" fillId="2" borderId="1" xfId="0" applyNumberFormat="1" applyFont="1" applyFill="1" applyBorder="1" applyAlignment="1">
      <alignment vertical="center"/>
    </xf>
    <xf numFmtId="49" fontId="2" fillId="2" borderId="1" xfId="0" applyNumberFormat="1" applyFont="1" applyFill="1" applyBorder="1" applyAlignment="1">
      <alignment vertical="center" wrapText="1"/>
    </xf>
    <xf numFmtId="43" fontId="13" fillId="2" borderId="1" xfId="597" applyNumberFormat="1" applyFont="1" applyFill="1" applyBorder="1" applyAlignment="1">
      <alignment horizontal="right" vertical="center" wrapText="1"/>
    </xf>
    <xf numFmtId="43" fontId="12" fillId="2" borderId="1" xfId="36" applyFont="1" applyFill="1" applyBorder="1" applyAlignment="1" applyProtection="1">
      <alignment horizontal="right" vertical="center" wrapText="1"/>
    </xf>
    <xf numFmtId="43" fontId="8" fillId="2" borderId="1" xfId="36" applyFont="1" applyFill="1" applyBorder="1" applyAlignment="1" applyProtection="1">
      <alignment horizontal="right" vertical="center" wrapText="1"/>
    </xf>
    <xf numFmtId="43" fontId="13" fillId="2" borderId="1" xfId="36" applyFont="1" applyFill="1" applyBorder="1" applyAlignment="1">
      <alignment horizontal="right" vertical="center"/>
    </xf>
    <xf numFmtId="43" fontId="11" fillId="2" borderId="1" xfId="36" applyFont="1" applyFill="1" applyBorder="1" applyAlignment="1" applyProtection="1">
      <alignment horizontal="right" vertical="center" wrapText="1"/>
    </xf>
    <xf numFmtId="43" fontId="10" fillId="2" borderId="1" xfId="36" applyFont="1" applyFill="1" applyBorder="1" applyAlignment="1" applyProtection="1">
      <alignment horizontal="right" vertical="center" wrapText="1"/>
    </xf>
    <xf numFmtId="43" fontId="10" fillId="2" borderId="3" xfId="36" applyFont="1" applyFill="1" applyBorder="1" applyAlignment="1" applyProtection="1">
      <alignment horizontal="right" vertical="center" wrapText="1"/>
    </xf>
    <xf numFmtId="192" fontId="10" fillId="2" borderId="1" xfId="1125" applyNumberFormat="1" applyFont="1" applyFill="1" applyBorder="1" applyAlignment="1">
      <alignment horizontal="right" vertical="center" wrapText="1"/>
    </xf>
    <xf numFmtId="0" fontId="16" fillId="2" borderId="0" xfId="0" applyNumberFormat="1" applyFont="1" applyFill="1" applyBorder="1" applyAlignment="1">
      <alignment vertical="center"/>
    </xf>
    <xf numFmtId="0" fontId="2" fillId="2" borderId="0" xfId="0" applyNumberFormat="1" applyFont="1" applyFill="1" applyBorder="1" applyAlignment="1">
      <alignment vertical="center"/>
    </xf>
    <xf numFmtId="0" fontId="9" fillId="2" borderId="0" xfId="0" applyNumberFormat="1" applyFont="1" applyFill="1" applyBorder="1" applyAlignment="1">
      <alignment vertical="center"/>
    </xf>
    <xf numFmtId="0" fontId="2" fillId="2" borderId="5" xfId="549" applyNumberFormat="1" applyFont="1" applyFill="1" applyBorder="1" applyAlignment="1" applyProtection="1">
      <alignment horizontal="left" vertical="center" wrapText="1"/>
    </xf>
    <xf numFmtId="0" fontId="2" fillId="2" borderId="6" xfId="549" applyNumberFormat="1" applyFont="1" applyFill="1" applyBorder="1" applyAlignment="1" applyProtection="1">
      <alignment horizontal="left" vertical="center" wrapText="1"/>
    </xf>
    <xf numFmtId="0" fontId="2" fillId="2" borderId="7" xfId="549" applyNumberFormat="1" applyFont="1" applyFill="1" applyBorder="1" applyAlignment="1" applyProtection="1">
      <alignment horizontal="left" vertical="center" wrapText="1"/>
    </xf>
    <xf numFmtId="49" fontId="2" fillId="2" borderId="1" xfId="549" applyNumberFormat="1" applyFont="1" applyFill="1" applyBorder="1" applyAlignment="1" applyProtection="1">
      <alignment horizontal="left" vertical="center" wrapText="1"/>
    </xf>
    <xf numFmtId="0" fontId="2" fillId="2" borderId="11" xfId="549" applyNumberFormat="1" applyFont="1" applyFill="1" applyBorder="1" applyAlignment="1" applyProtection="1">
      <alignment horizontal="left" vertical="center" wrapText="1"/>
    </xf>
    <xf numFmtId="0" fontId="2" fillId="2" borderId="0" xfId="549" applyNumberFormat="1" applyFont="1" applyFill="1" applyBorder="1" applyAlignment="1" applyProtection="1">
      <alignment horizontal="left" vertical="center" wrapText="1"/>
    </xf>
    <xf numFmtId="0" fontId="2" fillId="2" borderId="12" xfId="549" applyNumberFormat="1" applyFont="1" applyFill="1" applyBorder="1" applyAlignment="1" applyProtection="1">
      <alignment horizontal="left" vertical="center" wrapText="1"/>
    </xf>
    <xf numFmtId="0" fontId="2" fillId="2" borderId="8" xfId="549" applyNumberFormat="1" applyFont="1" applyFill="1" applyBorder="1" applyAlignment="1" applyProtection="1">
      <alignment horizontal="left" vertical="center" wrapText="1"/>
    </xf>
    <xf numFmtId="0" fontId="2" fillId="2" borderId="9" xfId="549" applyNumberFormat="1" applyFont="1" applyFill="1" applyBorder="1" applyAlignment="1" applyProtection="1">
      <alignment horizontal="left" vertical="center" wrapText="1"/>
    </xf>
    <xf numFmtId="0" fontId="2" fillId="2" borderId="10" xfId="549" applyNumberFormat="1" applyFont="1" applyFill="1" applyBorder="1" applyAlignment="1" applyProtection="1">
      <alignment horizontal="left" vertical="center" wrapText="1"/>
    </xf>
    <xf numFmtId="0" fontId="3" fillId="2" borderId="13" xfId="1164" applyNumberFormat="1" applyFont="1" applyFill="1" applyBorder="1" applyAlignment="1">
      <alignment horizontal="left" vertical="center" wrapText="1"/>
    </xf>
    <xf numFmtId="0" fontId="3" fillId="2" borderId="14" xfId="1164" applyNumberFormat="1" applyFont="1" applyFill="1" applyBorder="1" applyAlignment="1">
      <alignment horizontal="left" vertical="center" wrapText="1"/>
    </xf>
    <xf numFmtId="0" fontId="3" fillId="2" borderId="15" xfId="1164" applyNumberFormat="1" applyFont="1" applyFill="1" applyBorder="1" applyAlignment="1">
      <alignment horizontal="left" vertical="center" wrapText="1"/>
    </xf>
    <xf numFmtId="0" fontId="2" fillId="3" borderId="13" xfId="1125" applyFont="1" applyFill="1" applyBorder="1" applyAlignment="1">
      <alignment horizontal="left" vertical="center" wrapText="1"/>
    </xf>
    <xf numFmtId="0" fontId="2" fillId="3" borderId="14" xfId="1125" applyFont="1" applyFill="1" applyBorder="1" applyAlignment="1">
      <alignment horizontal="left" vertical="center" wrapText="1"/>
    </xf>
    <xf numFmtId="0" fontId="2" fillId="3" borderId="15" xfId="1125" applyFont="1" applyFill="1" applyBorder="1" applyAlignment="1">
      <alignment horizontal="left" vertical="center" wrapText="1"/>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1" xfId="0" applyFont="1" applyFill="1" applyBorder="1" applyAlignment="1">
      <alignment horizontal="left" vertical="center" wrapText="1"/>
    </xf>
    <xf numFmtId="0" fontId="16" fillId="2" borderId="1" xfId="0" applyFont="1" applyFill="1" applyBorder="1" applyAlignment="1">
      <alignment horizontal="center" vertical="center"/>
    </xf>
    <xf numFmtId="0" fontId="9" fillId="2" borderId="1" xfId="549" applyNumberFormat="1" applyFont="1" applyFill="1" applyBorder="1" applyAlignment="1" applyProtection="1">
      <alignment horizontal="left" vertical="center" wrapText="1"/>
    </xf>
    <xf numFmtId="0" fontId="2" fillId="3" borderId="1" xfId="1125" applyFont="1" applyFill="1" applyBorder="1" applyAlignment="1">
      <alignment horizontal="left" vertical="center" wrapText="1"/>
    </xf>
    <xf numFmtId="0" fontId="16" fillId="2" borderId="1" xfId="0" applyFont="1" applyFill="1" applyBorder="1" applyAlignment="1">
      <alignment horizontal="center"/>
    </xf>
    <xf numFmtId="0" fontId="9" fillId="2" borderId="1" xfId="0" applyFont="1" applyFill="1" applyBorder="1" applyAlignment="1">
      <alignment horizontal="left" vertical="center"/>
    </xf>
    <xf numFmtId="43" fontId="18" fillId="2" borderId="1" xfId="36" applyFont="1" applyFill="1" applyBorder="1" applyAlignment="1">
      <alignment horizontal="right" vertical="center"/>
    </xf>
  </cellXfs>
  <cellStyles count="2415">
    <cellStyle name="常规" xfId="0" builtinId="0"/>
    <cellStyle name="Input [yellow] 2 4 28" xfId="1"/>
    <cellStyle name="Input [yellow] 2 4 33" xfId="2"/>
    <cellStyle name="计算 2 2 3 18" xfId="3"/>
    <cellStyle name="计算 2 2 3 23" xfId="4"/>
    <cellStyle name="货币[0]" xfId="5" builtinId="7"/>
    <cellStyle name="Input [yellow] 3 14" xfId="6"/>
    <cellStyle name="输入 2 2 4 13" xfId="7"/>
    <cellStyle name="20% - 强调文字颜色 1 2" xfId="8"/>
    <cellStyle name="输出 3 2 2 17" xfId="9"/>
    <cellStyle name="输出 3 2 2 22" xfId="10"/>
    <cellStyle name="20% - 强调文字颜色 3" xfId="11" builtinId="38"/>
    <cellStyle name="输入" xfId="12" builtinId="20"/>
    <cellStyle name="输出 3 2 3 3" xfId="13"/>
    <cellStyle name="汇总 3 3 13" xfId="14"/>
    <cellStyle name="差_Book1_Book1" xfId="15"/>
    <cellStyle name="计算 2 2 3 9" xfId="16"/>
    <cellStyle name="60% - 着色 2" xfId="17"/>
    <cellStyle name="汇总 3 2 2 34" xfId="18"/>
    <cellStyle name="汇总 3 2 2 29" xfId="19"/>
    <cellStyle name="货币" xfId="20" builtinId="4"/>
    <cellStyle name="计算 2 3 25" xfId="21"/>
    <cellStyle name="计算 2 3 30" xfId="22"/>
    <cellStyle name="Input [yellow] 2 4 15" xfId="23"/>
    <cellStyle name="Input [yellow] 2 4 20" xfId="24"/>
    <cellStyle name="计算 2 2 3 10" xfId="25"/>
    <cellStyle name="args.style" xfId="26"/>
    <cellStyle name="千位分隔[0]" xfId="27" builtinId="6"/>
    <cellStyle name="Accent2 - 40%" xfId="28"/>
    <cellStyle name="计算 2 2 37" xfId="29"/>
    <cellStyle name="计算 2 2 2 17" xfId="30"/>
    <cellStyle name="Input [yellow] 2 3 27" xfId="31"/>
    <cellStyle name="Input [yellow] 2 3 32" xfId="32"/>
    <cellStyle name="计算 2 2 2 22" xfId="33"/>
    <cellStyle name="40% - 强调文字颜色 3" xfId="34" builtinId="39"/>
    <cellStyle name="差" xfId="35" builtinId="27"/>
    <cellStyle name="千位分隔" xfId="36" builtinId="3"/>
    <cellStyle name="60% - 强调文字颜色 3" xfId="37" builtinId="40"/>
    <cellStyle name="Input [yellow] 2 5 14" xfId="38"/>
    <cellStyle name="超链接" xfId="39" builtinId="8"/>
    <cellStyle name="汇总 2 2 6" xfId="40"/>
    <cellStyle name="Header2 2 4 12" xfId="41"/>
    <cellStyle name="日期" xfId="42"/>
    <cellStyle name="Accent2 - 60%" xfId="43"/>
    <cellStyle name="汇总 3 2 3 33" xfId="44"/>
    <cellStyle name="汇总 3 2 3 28" xfId="45"/>
    <cellStyle name="输入 3 2 2 27" xfId="46"/>
    <cellStyle name="输入 3 2 2 32" xfId="47"/>
    <cellStyle name="百分比" xfId="48" builtinId="5"/>
    <cellStyle name="Header2 2 28" xfId="49"/>
    <cellStyle name="Header2 2 33" xfId="50"/>
    <cellStyle name="已访问的超链接" xfId="51" builtinId="9"/>
    <cellStyle name="汇总 3 2 2 5" xfId="52"/>
    <cellStyle name="注释" xfId="53" builtinId="10"/>
    <cellStyle name="60% - 强调文字颜色 2 3" xfId="54"/>
    <cellStyle name="常规 6" xfId="55"/>
    <cellStyle name="_ET_STYLE_NoName_00__Sheet3" xfId="56"/>
    <cellStyle name="Input [yellow] 2 35" xfId="57"/>
    <cellStyle name="输入 2 2 3 29" xfId="58"/>
    <cellStyle name="输入 2 2 3 34" xfId="59"/>
    <cellStyle name="_ET_STYLE_NoName_00__Book1" xfId="60"/>
    <cellStyle name="60% - 强调文字颜色 2" xfId="61" builtinId="36"/>
    <cellStyle name="Input [yellow] 2 5 13" xfId="62"/>
    <cellStyle name="标题 4" xfId="63" builtinId="19"/>
    <cellStyle name="Header2 2 5 14" xfId="64"/>
    <cellStyle name="计算 2 3 15" xfId="65"/>
    <cellStyle name="计算 2 3 20" xfId="66"/>
    <cellStyle name="Input [yellow] 2 4 10" xfId="67"/>
    <cellStyle name="警告文本" xfId="68" builtinId="11"/>
    <cellStyle name="_ET_STYLE_NoName_00_" xfId="69"/>
    <cellStyle name="汇总 3 2 4 31" xfId="70"/>
    <cellStyle name="汇总 3 2 4 26" xfId="71"/>
    <cellStyle name="标题" xfId="72" builtinId="15"/>
    <cellStyle name="输入 3 2 3 25" xfId="73"/>
    <cellStyle name="输入 3 2 3 30" xfId="74"/>
    <cellStyle name="汇总 3 2 3 10" xfId="75"/>
    <cellStyle name="输出 3 3 4" xfId="76"/>
    <cellStyle name="着色 1" xfId="77"/>
    <cellStyle name="计算 3 3 9" xfId="78"/>
    <cellStyle name="20% - 着色 5" xfId="79"/>
    <cellStyle name="_Book1_1" xfId="80"/>
    <cellStyle name="解释性文本" xfId="81" builtinId="53"/>
    <cellStyle name="标题 1" xfId="82" builtinId="16"/>
    <cellStyle name="Header2 2 5 11" xfId="83"/>
    <cellStyle name="汇总 2 2 3 34" xfId="84"/>
    <cellStyle name="汇总 2 2 3 29" xfId="85"/>
    <cellStyle name="标题 2" xfId="86" builtinId="17"/>
    <cellStyle name="Header2 2 5 12" xfId="87"/>
    <cellStyle name="计算 3 3 29" xfId="88"/>
    <cellStyle name="计算 3 3 34" xfId="89"/>
    <cellStyle name="汇总 2 2 21" xfId="90"/>
    <cellStyle name="汇总 2 2 16" xfId="91"/>
    <cellStyle name="0,0_x000d__x000a_NA_x000d__x000a_" xfId="92"/>
    <cellStyle name="计算 3 2 5" xfId="93"/>
    <cellStyle name="_20100326高清市院遂宁检察院1080P配置清单26日改" xfId="94"/>
    <cellStyle name="60% - 强调文字颜色 1" xfId="95" builtinId="32"/>
    <cellStyle name="Input [yellow] 2 5 12" xfId="96"/>
    <cellStyle name="标题 3" xfId="97" builtinId="18"/>
    <cellStyle name="Header2 2 5 13" xfId="98"/>
    <cellStyle name="60% - 强调文字颜色 4" xfId="99" builtinId="44"/>
    <cellStyle name="Input [yellow] 2 5 15" xfId="100"/>
    <cellStyle name="Input [yellow] 2 5 20" xfId="101"/>
    <cellStyle name="计算 2 2 4 10" xfId="102"/>
    <cellStyle name="输出" xfId="103" builtinId="21"/>
    <cellStyle name="计算" xfId="104" builtinId="22"/>
    <cellStyle name="计算 2 3 3" xfId="105"/>
    <cellStyle name="Input [yellow] 2 4 2" xfId="106"/>
    <cellStyle name="Header2 2 8" xfId="107"/>
    <cellStyle name="检查单元格" xfId="108" builtinId="23"/>
    <cellStyle name="40% - 强调文字颜色 4 2" xfId="109"/>
    <cellStyle name="20% - 强调文字颜色 6" xfId="110" builtinId="50"/>
    <cellStyle name="汇总 2 2 3 11" xfId="111"/>
    <cellStyle name="强调文字颜色 2" xfId="112" builtinId="33"/>
    <cellStyle name="输入 2 3 6" xfId="113"/>
    <cellStyle name="汇总 2 2 4 14" xfId="114"/>
    <cellStyle name="注释 2 3" xfId="115"/>
    <cellStyle name="Input [yellow] 2 14" xfId="116"/>
    <cellStyle name="输入 2 2 3 13" xfId="117"/>
    <cellStyle name="链接单元格" xfId="118" builtinId="24"/>
    <cellStyle name="Header2 2 3 15" xfId="119"/>
    <cellStyle name="Header2 2 3 20" xfId="120"/>
    <cellStyle name="20% - 强调文字颜色 2 3" xfId="121"/>
    <cellStyle name="输出 3 2 8" xfId="122"/>
    <cellStyle name="Header2 3 17" xfId="123"/>
    <cellStyle name="Header2 3 22" xfId="124"/>
    <cellStyle name="汇总" xfId="125" builtinId="25"/>
    <cellStyle name="Header2 2 2 12" xfId="126"/>
    <cellStyle name="输入 3 2 26" xfId="127"/>
    <cellStyle name="输入 3 2 31" xfId="128"/>
    <cellStyle name="汇总 2 2 4 7" xfId="129"/>
    <cellStyle name="Header2 3 3" xfId="130"/>
    <cellStyle name="Input [yellow] 2 7" xfId="131"/>
    <cellStyle name="好" xfId="132" builtinId="26"/>
    <cellStyle name="Header2 2 2 2" xfId="133"/>
    <cellStyle name="汇总 3 2 3 14" xfId="134"/>
    <cellStyle name="20% - 强调文字颜色 3 3" xfId="135"/>
    <cellStyle name="输出 3 3 8" xfId="136"/>
    <cellStyle name="输出 3 3" xfId="137"/>
    <cellStyle name="适中" xfId="138" builtinId="28"/>
    <cellStyle name="20% - 强调文字颜色 5" xfId="139" builtinId="46"/>
    <cellStyle name="汇总 2 2 3 10" xfId="140"/>
    <cellStyle name="强调文字颜色 1" xfId="141" builtinId="29"/>
    <cellStyle name="20% - 强调文字颜色 1" xfId="142" builtinId="30"/>
    <cellStyle name="40% - 强调文字颜色 1" xfId="143" builtinId="31"/>
    <cellStyle name="20% - 强调文字颜色 2" xfId="144" builtinId="34"/>
    <cellStyle name="40% - 强调文字颜色 2" xfId="145" builtinId="35"/>
    <cellStyle name="强调文字颜色 3" xfId="146" builtinId="37"/>
    <cellStyle name="强调文字颜色 4" xfId="147" builtinId="41"/>
    <cellStyle name="PSChar" xfId="148"/>
    <cellStyle name="Input [yellow] 3 20" xfId="149"/>
    <cellStyle name="Input [yellow] 3 15" xfId="150"/>
    <cellStyle name="输入 2 2 4 14" xfId="151"/>
    <cellStyle name="20% - 强调文字颜色 1 3" xfId="152"/>
    <cellStyle name="输出 3 2 2 18" xfId="153"/>
    <cellStyle name="输出 3 2 2 23" xfId="154"/>
    <cellStyle name="20% - 强调文字颜色 4" xfId="155" builtinId="42"/>
    <cellStyle name="计算 3 3 5" xfId="156"/>
    <cellStyle name="20% - 着色 1" xfId="157"/>
    <cellStyle name="计算 3" xfId="158"/>
    <cellStyle name="40% - 强调文字颜色 4" xfId="159" builtinId="43"/>
    <cellStyle name="强调文字颜色 5" xfId="160" builtinId="45"/>
    <cellStyle name="计算 3 3 6" xfId="161"/>
    <cellStyle name="20% - 着色 2" xfId="162"/>
    <cellStyle name="40% - 强调文字颜色 5" xfId="163" builtinId="47"/>
    <cellStyle name="60% - 强调文字颜色 5" xfId="164" builtinId="48"/>
    <cellStyle name="Input [yellow] 2 5 16" xfId="165"/>
    <cellStyle name="Input [yellow] 2 5 21" xfId="166"/>
    <cellStyle name="计算 2 2 4 11" xfId="167"/>
    <cellStyle name="强调文字颜色 6" xfId="168" builtinId="49"/>
    <cellStyle name="计算 3 3 7" xfId="169"/>
    <cellStyle name="20% - 着色 3" xfId="170"/>
    <cellStyle name="_弱电系统设备配置报价清单" xfId="171"/>
    <cellStyle name="输入 2 2 2 7" xfId="172"/>
    <cellStyle name="40% - 强调文字颜色 6" xfId="173" builtinId="51"/>
    <cellStyle name="60% - 强调文字颜色 6" xfId="174" builtinId="52"/>
    <cellStyle name="Input [yellow] 2 5 17" xfId="175"/>
    <cellStyle name="Input [yellow] 2 5 22" xfId="176"/>
    <cellStyle name="计算 2 2 4 12" xfId="177"/>
    <cellStyle name="?鹎%U龡&amp;H?_x0008__x001c__x001c_?_x0007__x0001__x0001_" xfId="178"/>
    <cellStyle name="输出 2 2 3 7" xfId="179"/>
    <cellStyle name="_Book1" xfId="180"/>
    <cellStyle name="汇总 3 2 3 11" xfId="181"/>
    <cellStyle name="Accent2 - 20%" xfId="182"/>
    <cellStyle name="输出 3 3 5" xfId="183"/>
    <cellStyle name="20% - 着色 6" xfId="184"/>
    <cellStyle name="输入 3 2 2 10" xfId="185"/>
    <cellStyle name="_Book1_2" xfId="186"/>
    <cellStyle name="_ET_STYLE_NoName_00__Book1_1" xfId="187"/>
    <cellStyle name="Header2 2 3 14" xfId="188"/>
    <cellStyle name="20% - 强调文字颜色 2 2" xfId="189"/>
    <cellStyle name="输出 3 2 7" xfId="190"/>
    <cellStyle name="汇总 3 2 3 13" xfId="191"/>
    <cellStyle name="20% - 强调文字颜色 3 2" xfId="192"/>
    <cellStyle name="输出 3 3 7" xfId="193"/>
    <cellStyle name="Mon閠aire_!!!GO" xfId="194"/>
    <cellStyle name="20% - 强调文字颜色 4 2" xfId="195"/>
    <cellStyle name="20% - 强调文字颜色 4 3" xfId="196"/>
    <cellStyle name="计算 2 2 2 19" xfId="197"/>
    <cellStyle name="Input [yellow] 2 3 29" xfId="198"/>
    <cellStyle name="Input [yellow] 2 3 34" xfId="199"/>
    <cellStyle name="计算 2 2 2 24" xfId="200"/>
    <cellStyle name="20% - 强调文字颜色 5 2" xfId="201"/>
    <cellStyle name="计算 2 2 2 25" xfId="202"/>
    <cellStyle name="计算 2 2 2 30" xfId="203"/>
    <cellStyle name="20% - 强调文字颜色 5 3" xfId="204"/>
    <cellStyle name="20% - 强调文字颜色 6 2" xfId="205"/>
    <cellStyle name="输出 3 2 3 17" xfId="206"/>
    <cellStyle name="输出 3 2 3 22" xfId="207"/>
    <cellStyle name="20% - 强调文字颜色 6 3" xfId="208"/>
    <cellStyle name="输出 3 2 3 18" xfId="209"/>
    <cellStyle name="输出 3 2 3 23" xfId="210"/>
    <cellStyle name="计算 3 3 8" xfId="211"/>
    <cellStyle name="20% - 着色 4" xfId="212"/>
    <cellStyle name="Header2 2 14" xfId="213"/>
    <cellStyle name="40% - 强调文字颜色 1 2" xfId="214"/>
    <cellStyle name="Header2 2 5 26" xfId="215"/>
    <cellStyle name="Header2 2 5 31" xfId="216"/>
    <cellStyle name="Header2 2 15" xfId="217"/>
    <cellStyle name="Header2 2 20" xfId="218"/>
    <cellStyle name="40% - 强调文字颜色 1 3" xfId="219"/>
    <cellStyle name="Header2 2 5 27" xfId="220"/>
    <cellStyle name="Header2 2 5 32" xfId="221"/>
    <cellStyle name="汇总 3 3 3" xfId="222"/>
    <cellStyle name="Accent1" xfId="223"/>
    <cellStyle name="汇总 2 2 36" xfId="224"/>
    <cellStyle name="40% - 强调文字颜色 2 2" xfId="225"/>
    <cellStyle name="40% - 强调文字颜色 2 3" xfId="226"/>
    <cellStyle name="40% - 强调文字颜色 3 2" xfId="227"/>
    <cellStyle name="40% - 强调文字颜色 3 3" xfId="228"/>
    <cellStyle name="Header2 2 9" xfId="229"/>
    <cellStyle name="40% - 强调文字颜色 4 3" xfId="230"/>
    <cellStyle name="Header2 3 8" xfId="231"/>
    <cellStyle name="40% - 强调文字颜色 5 2" xfId="232"/>
    <cellStyle name="Header2 2 2 7" xfId="233"/>
    <cellStyle name="Header2 2 2 8" xfId="234"/>
    <cellStyle name="输入 2 3 2" xfId="235"/>
    <cellStyle name="汇总 2 2 4 10" xfId="236"/>
    <cellStyle name="40% - 强调文字颜色 5 3" xfId="237"/>
    <cellStyle name="Input [yellow] 2 10" xfId="238"/>
    <cellStyle name="Header2 3 9" xfId="239"/>
    <cellStyle name="Header2 3 14" xfId="240"/>
    <cellStyle name="40% - 强调文字颜色 6 2" xfId="241"/>
    <cellStyle name="Header2 2 3 7" xfId="242"/>
    <cellStyle name="Header2 3 15" xfId="243"/>
    <cellStyle name="Header2 3 20" xfId="244"/>
    <cellStyle name="40% - 强调文字颜色 6 3" xfId="245"/>
    <cellStyle name="Header2 2 3 8" xfId="246"/>
    <cellStyle name="Header2 2 2 10" xfId="247"/>
    <cellStyle name="40% - 着色 1" xfId="248"/>
    <cellStyle name="40% - 着色 2" xfId="249"/>
    <cellStyle name="40% - 着色 3" xfId="250"/>
    <cellStyle name="40% - 着色 4" xfId="251"/>
    <cellStyle name="40% - 着色 5" xfId="252"/>
    <cellStyle name="40% - 着色 6" xfId="253"/>
    <cellStyle name="60% - 强调文字颜色 1 2" xfId="254"/>
    <cellStyle name="60% - 强调文字颜色 1 3" xfId="255"/>
    <cellStyle name="汇总 3 2 2 4" xfId="256"/>
    <cellStyle name="60% - 强调文字颜色 2 2" xfId="257"/>
    <cellStyle name="常规 5" xfId="258"/>
    <cellStyle name="汇总 3 2 3 4" xfId="259"/>
    <cellStyle name="60% - 强调文字颜色 3 2" xfId="260"/>
    <cellStyle name="汇总 3 2 3 5" xfId="261"/>
    <cellStyle name="60% - 强调文字颜色 3 3" xfId="262"/>
    <cellStyle name="汇总 3 2 4 4" xfId="263"/>
    <cellStyle name="60% - 强调文字颜色 4 2" xfId="264"/>
    <cellStyle name="汇总 3 2 4 5" xfId="265"/>
    <cellStyle name="60% - 强调文字颜色 4 3" xfId="266"/>
    <cellStyle name="60% - 强调文字颜色 5 2" xfId="267"/>
    <cellStyle name="Header2 2 4 16" xfId="268"/>
    <cellStyle name="Header2 2 4 21" xfId="269"/>
    <cellStyle name="60% - 强调文字颜色 5 3" xfId="270"/>
    <cellStyle name="Header2 2 4 17" xfId="271"/>
    <cellStyle name="Header2 2 4 22" xfId="272"/>
    <cellStyle name="60% - 强调文字颜色 6 2" xfId="273"/>
    <cellStyle name="60% - 强调文字颜色 6 3" xfId="274"/>
    <cellStyle name="汇总 3 3 12" xfId="275"/>
    <cellStyle name="Input [yellow] 2 4 9" xfId="276"/>
    <cellStyle name="计算 2 2 3 8" xfId="277"/>
    <cellStyle name="60% - 着色 1" xfId="278"/>
    <cellStyle name="输入 2 3 19" xfId="279"/>
    <cellStyle name="输入 2 3 24" xfId="280"/>
    <cellStyle name="常规 2 2 3" xfId="281"/>
    <cellStyle name="输出 2 3 5" xfId="282"/>
    <cellStyle name="60% - 着色 3" xfId="283"/>
    <cellStyle name="汇总 3 3 14" xfId="284"/>
    <cellStyle name="60% - 着色 4" xfId="285"/>
    <cellStyle name="汇总 3 3 20" xfId="286"/>
    <cellStyle name="汇总 3 3 15" xfId="287"/>
    <cellStyle name="标题 1 2" xfId="288"/>
    <cellStyle name="60% - 着色 5" xfId="289"/>
    <cellStyle name="汇总 3 3 21" xfId="290"/>
    <cellStyle name="汇总 3 3 16" xfId="291"/>
    <cellStyle name="标题 1 3" xfId="292"/>
    <cellStyle name="Header2 2 5 2" xfId="293"/>
    <cellStyle name="60% - 着色 6" xfId="294"/>
    <cellStyle name="汇总 3 3 22" xfId="295"/>
    <cellStyle name="汇总 3 3 17" xfId="296"/>
    <cellStyle name="Input [yellow] 2 5 10" xfId="297"/>
    <cellStyle name="汇总 3 2 36" xfId="298"/>
    <cellStyle name="6mal" xfId="299"/>
    <cellStyle name="Accent1 - 20%" xfId="300"/>
    <cellStyle name="输出 3 2 2 3" xfId="301"/>
    <cellStyle name="Header2 2 37" xfId="302"/>
    <cellStyle name="Input [yellow] 2 5 19" xfId="303"/>
    <cellStyle name="Input [yellow] 2 5 24" xfId="304"/>
    <cellStyle name="计算 2 2 4 14" xfId="305"/>
    <cellStyle name="Accent1 - 40%" xfId="306"/>
    <cellStyle name="输出 3 2 4 3" xfId="307"/>
    <cellStyle name="汇总 2 2 4 32" xfId="308"/>
    <cellStyle name="汇总 2 2 4 27" xfId="309"/>
    <cellStyle name="Accent1 - 60%" xfId="310"/>
    <cellStyle name="Input [yellow] 2 27" xfId="311"/>
    <cellStyle name="Input [yellow] 2 32" xfId="312"/>
    <cellStyle name="输入 2 2 3 26" xfId="313"/>
    <cellStyle name="输入 2 2 3 31" xfId="314"/>
    <cellStyle name="汇总 2 3 13" xfId="315"/>
    <cellStyle name="计算 3 2 2 13" xfId="316"/>
    <cellStyle name="Input [yellow] 2 2 7" xfId="317"/>
    <cellStyle name="Header2 2 16" xfId="318"/>
    <cellStyle name="Header2 2 21" xfId="319"/>
    <cellStyle name="Header2 2 5 28" xfId="320"/>
    <cellStyle name="Header2 2 5 33" xfId="321"/>
    <cellStyle name="汇总 3 3 4" xfId="322"/>
    <cellStyle name="Accent2" xfId="323"/>
    <cellStyle name="汇总 2 2 37" xfId="324"/>
    <cellStyle name="Header2 2 17" xfId="325"/>
    <cellStyle name="Header2 2 22" xfId="326"/>
    <cellStyle name="Header2 2 5 29" xfId="327"/>
    <cellStyle name="Header2 2 5 34" xfId="328"/>
    <cellStyle name="汇总 3 3 5" xfId="329"/>
    <cellStyle name="Accent3" xfId="330"/>
    <cellStyle name="输入 2 2 10" xfId="331"/>
    <cellStyle name="注释 2 3 33" xfId="332"/>
    <cellStyle name="注释 2 3 28" xfId="333"/>
    <cellStyle name="Accent3 - 20%" xfId="334"/>
    <cellStyle name="Accent3 - 40%" xfId="335"/>
    <cellStyle name="Header2 3 25" xfId="336"/>
    <cellStyle name="Header2 3 30" xfId="337"/>
    <cellStyle name="Header2 2 2 15" xfId="338"/>
    <cellStyle name="Header2 2 2 20" xfId="339"/>
    <cellStyle name="Accent3 - 60%" xfId="340"/>
    <cellStyle name="Header2 2 18" xfId="341"/>
    <cellStyle name="Header2 2 23" xfId="342"/>
    <cellStyle name="汇总 3 3 6" xfId="343"/>
    <cellStyle name="Accent4" xfId="344"/>
    <cellStyle name="Accent4 - 20%" xfId="345"/>
    <cellStyle name="输入 2 2 3 3" xfId="346"/>
    <cellStyle name="Accent4 - 40%" xfId="347"/>
    <cellStyle name="捠壿 [0.00]_Region Orders (2)" xfId="348"/>
    <cellStyle name="Accent4 - 60%" xfId="349"/>
    <cellStyle name="Header2 2 19" xfId="350"/>
    <cellStyle name="Header2 2 24" xfId="351"/>
    <cellStyle name="汇总 3 3 7" xfId="352"/>
    <cellStyle name="Accent5" xfId="353"/>
    <cellStyle name="Accent5 - 20%" xfId="354"/>
    <cellStyle name="输入 3 2 3 3" xfId="355"/>
    <cellStyle name="输出 2 2 3 12" xfId="356"/>
    <cellStyle name="Header2 3 7" xfId="357"/>
    <cellStyle name="Accent5 - 40%" xfId="358"/>
    <cellStyle name="Header2 2 2 6" xfId="359"/>
    <cellStyle name="Accent5 - 60%" xfId="360"/>
    <cellStyle name="Header2 2 4 6" xfId="361"/>
    <cellStyle name="Header2 2 25" xfId="362"/>
    <cellStyle name="Header2 2 30" xfId="363"/>
    <cellStyle name="汇总 3 3 8" xfId="364"/>
    <cellStyle name="Accent6" xfId="365"/>
    <cellStyle name="计算 2 2 13" xfId="366"/>
    <cellStyle name="Accent6 - 20%" xfId="367"/>
    <cellStyle name="注释 3 2 2 9" xfId="368"/>
    <cellStyle name="计算 3 2 10" xfId="369"/>
    <cellStyle name="Accent6 - 40%" xfId="370"/>
    <cellStyle name="汇总 3 2 4 32" xfId="371"/>
    <cellStyle name="汇总 3 2 4 27" xfId="372"/>
    <cellStyle name="Accent6 - 60%" xfId="373"/>
    <cellStyle name="输入 3 2 3 26" xfId="374"/>
    <cellStyle name="输入 3 2 3 31" xfId="375"/>
    <cellStyle name="ColLevel_1" xfId="376"/>
    <cellStyle name="输入 3 3 30" xfId="377"/>
    <cellStyle name="标题 3 3" xfId="378"/>
    <cellStyle name="输入 3 3 25" xfId="379"/>
    <cellStyle name="Comma [0]_!!!GO" xfId="380"/>
    <cellStyle name="Input [yellow] 2 4 29" xfId="381"/>
    <cellStyle name="Input [yellow] 2 4 34" xfId="382"/>
    <cellStyle name="计算 2 2 3 19" xfId="383"/>
    <cellStyle name="计算 2 2 3 24" xfId="384"/>
    <cellStyle name="comma zerodec" xfId="385"/>
    <cellStyle name="Comma_!!!GO" xfId="386"/>
    <cellStyle name="Currency [0]_!!!GO" xfId="387"/>
    <cellStyle name="Currency_!!!GO" xfId="388"/>
    <cellStyle name="分级显示列_1_Book1" xfId="389"/>
    <cellStyle name="Header2 2 3 25" xfId="390"/>
    <cellStyle name="Header2 2 3 30" xfId="391"/>
    <cellStyle name="输出 2 2 2 4" xfId="392"/>
    <cellStyle name="Header2 2 4 7" xfId="393"/>
    <cellStyle name="Currency1" xfId="394"/>
    <cellStyle name="Date" xfId="395"/>
    <cellStyle name="Dollar (zero dec)" xfId="396"/>
    <cellStyle name="注释 2 2 4 32" xfId="397"/>
    <cellStyle name="注释 2 2 4 27" xfId="398"/>
    <cellStyle name="汇总 2 2 2 30" xfId="399"/>
    <cellStyle name="汇总 2 2 2 25" xfId="400"/>
    <cellStyle name="Grey" xfId="401"/>
    <cellStyle name="Input [yellow] 2 2 12" xfId="402"/>
    <cellStyle name="Header1" xfId="403"/>
    <cellStyle name="Header2" xfId="404"/>
    <cellStyle name="Header2 2" xfId="405"/>
    <cellStyle name="输入 3 2 2 6" xfId="406"/>
    <cellStyle name="Header2 2 10" xfId="407"/>
    <cellStyle name="Header2 2 5 17" xfId="408"/>
    <cellStyle name="Header2 2 5 22" xfId="409"/>
    <cellStyle name="Header2 2 11" xfId="410"/>
    <cellStyle name="Header2 2 5 18" xfId="411"/>
    <cellStyle name="Header2 2 5 23" xfId="412"/>
    <cellStyle name="Header2 2 12" xfId="413"/>
    <cellStyle name="Header2 2 5 19" xfId="414"/>
    <cellStyle name="Header2 2 5 24" xfId="415"/>
    <cellStyle name="Header2 2 13" xfId="416"/>
    <cellStyle name="Header2 2 5 25" xfId="417"/>
    <cellStyle name="Header2 2 5 30" xfId="418"/>
    <cellStyle name="汇总 2 2 3 6" xfId="419"/>
    <cellStyle name="计算 2 2 4 25" xfId="420"/>
    <cellStyle name="计算 2 2 4 30" xfId="421"/>
    <cellStyle name="Header2 2 2" xfId="422"/>
    <cellStyle name="Header2 2 3 9" xfId="423"/>
    <cellStyle name="Header2 3 16" xfId="424"/>
    <cellStyle name="Header2 3 21" xfId="425"/>
    <cellStyle name="差_Book1" xfId="426"/>
    <cellStyle name="Header2 2 2 11" xfId="427"/>
    <cellStyle name="Header2 3 18" xfId="428"/>
    <cellStyle name="Header2 3 23" xfId="429"/>
    <cellStyle name="Header2 2 2 13" xfId="430"/>
    <cellStyle name="Header2 3 19" xfId="431"/>
    <cellStyle name="Header2 3 24" xfId="432"/>
    <cellStyle name="Header2 2 2 14" xfId="433"/>
    <cellStyle name="Header2 3 26" xfId="434"/>
    <cellStyle name="Header2 3 31" xfId="435"/>
    <cellStyle name="计算 2 2 2" xfId="436"/>
    <cellStyle name="差_联系电话" xfId="437"/>
    <cellStyle name="Header2 2 2 16" xfId="438"/>
    <cellStyle name="Header2 2 2 21" xfId="439"/>
    <cellStyle name="Header2 2 2 17" xfId="440"/>
    <cellStyle name="Header2 2 2 22" xfId="441"/>
    <cellStyle name="计算 2 2 3" xfId="442"/>
    <cellStyle name="Input [yellow] 2 3 2" xfId="443"/>
    <cellStyle name="Header2 3 27" xfId="444"/>
    <cellStyle name="Header2 3 32" xfId="445"/>
    <cellStyle name="计算 2 2 4" xfId="446"/>
    <cellStyle name="计算 2 2 2 2" xfId="447"/>
    <cellStyle name="Input [yellow] 2 3 3" xfId="448"/>
    <cellStyle name="Header2 2 2 18" xfId="449"/>
    <cellStyle name="Header2 2 2 23" xfId="450"/>
    <cellStyle name="Header2 3 28" xfId="451"/>
    <cellStyle name="Header2 3 33" xfId="452"/>
    <cellStyle name="Header2 2 2 19" xfId="453"/>
    <cellStyle name="Header2 2 2 24" xfId="454"/>
    <cellStyle name="计算 2 2 5" xfId="455"/>
    <cellStyle name="Input [yellow] 2 3 4" xfId="456"/>
    <cellStyle name="计算 2 2 2 3" xfId="457"/>
    <cellStyle name="Header2 3 29" xfId="458"/>
    <cellStyle name="Header2 3 34" xfId="459"/>
    <cellStyle name="Header2 2 2 25" xfId="460"/>
    <cellStyle name="Header2 2 2 30" xfId="461"/>
    <cellStyle name="计算 2 2 6" xfId="462"/>
    <cellStyle name="Input [yellow] 2 3 5" xfId="463"/>
    <cellStyle name="计算 2 2 2 4" xfId="464"/>
    <cellStyle name="输出 2 2 2" xfId="465"/>
    <cellStyle name="Header2 2 2 26" xfId="466"/>
    <cellStyle name="Header2 2 2 31" xfId="467"/>
    <cellStyle name="计算 2 2 7" xfId="468"/>
    <cellStyle name="Input [yellow] 2 3 6" xfId="469"/>
    <cellStyle name="计算 2 2 2 5" xfId="470"/>
    <cellStyle name="输出 2 2 3" xfId="471"/>
    <cellStyle name="Header2 2 2 27" xfId="472"/>
    <cellStyle name="Header2 2 2 32" xfId="473"/>
    <cellStyle name="计算 2 2 8" xfId="474"/>
    <cellStyle name="Input [yellow] 2 3 7" xfId="475"/>
    <cellStyle name="计算 2 2 2 6" xfId="476"/>
    <cellStyle name="输出 2 2 4" xfId="477"/>
    <cellStyle name="Header2 2 2 28" xfId="478"/>
    <cellStyle name="Header2 2 2 33" xfId="479"/>
    <cellStyle name="计算 2 2 9" xfId="480"/>
    <cellStyle name="Input [yellow] 2 3 8" xfId="481"/>
    <cellStyle name="计算 2 2 2 7" xfId="482"/>
    <cellStyle name="Input [yellow] 2 3 9" xfId="483"/>
    <cellStyle name="计算 2 2 2 8" xfId="484"/>
    <cellStyle name="好_Sheet1" xfId="485"/>
    <cellStyle name="输出 2 2 5" xfId="486"/>
    <cellStyle name="Header2 2 2 29" xfId="487"/>
    <cellStyle name="Header2 2 2 34" xfId="488"/>
    <cellStyle name="输入 3 2 27" xfId="489"/>
    <cellStyle name="输入 3 2 32" xfId="490"/>
    <cellStyle name="汇总 2 2 4 8" xfId="491"/>
    <cellStyle name="Header2 3 4" xfId="492"/>
    <cellStyle name="Input [yellow] 2 8" xfId="493"/>
    <cellStyle name="Header2 2 2 3" xfId="494"/>
    <cellStyle name="输入 3 2 28" xfId="495"/>
    <cellStyle name="输入 3 2 33" xfId="496"/>
    <cellStyle name="汇总 2 2 4 9" xfId="497"/>
    <cellStyle name="Header2 3 5" xfId="498"/>
    <cellStyle name="Input [yellow] 2 9" xfId="499"/>
    <cellStyle name="Header2 2 2 4" xfId="500"/>
    <cellStyle name="Header2 3 6" xfId="501"/>
    <cellStyle name="Header2 2 2 5" xfId="502"/>
    <cellStyle name="Header2 2 2 9" xfId="503"/>
    <cellStyle name="输入 2 3 3" xfId="504"/>
    <cellStyle name="汇总 2 2 4 11" xfId="505"/>
    <cellStyle name="Input [yellow] 2 11" xfId="506"/>
    <cellStyle name="输入 2 2 3 10" xfId="507"/>
    <cellStyle name="Header2 2 26" xfId="508"/>
    <cellStyle name="Header2 2 31" xfId="509"/>
    <cellStyle name="Header2 2 27" xfId="510"/>
    <cellStyle name="Header2 2 32" xfId="511"/>
    <cellStyle name="Header2 2 29" xfId="512"/>
    <cellStyle name="Header2 2 34" xfId="513"/>
    <cellStyle name="汇总 2 2 3 7" xfId="514"/>
    <cellStyle name="计算 2 2 4 26" xfId="515"/>
    <cellStyle name="计算 2 2 4 31" xfId="516"/>
    <cellStyle name="Header2 2 3" xfId="517"/>
    <cellStyle name="Header2 2 3 10" xfId="518"/>
    <cellStyle name="Header2 2 3 11" xfId="519"/>
    <cellStyle name="Header2 2 3 12" xfId="520"/>
    <cellStyle name="Header2 2 3 13" xfId="521"/>
    <cellStyle name="Header2 2 3 16" xfId="522"/>
    <cellStyle name="Header2 2 3 21" xfId="523"/>
    <cellStyle name="Header2 2 3 17" xfId="524"/>
    <cellStyle name="Header2 2 3 22" xfId="525"/>
    <cellStyle name="Header2 2 3 18" xfId="526"/>
    <cellStyle name="Header2 2 3 23" xfId="527"/>
    <cellStyle name="输出 2 2 2 2" xfId="528"/>
    <cellStyle name="Header2 2 3 19" xfId="529"/>
    <cellStyle name="Header2 2 3 24" xfId="530"/>
    <cellStyle name="输出 2 2 2 3" xfId="531"/>
    <cellStyle name="Header2 2 3 2" xfId="532"/>
    <cellStyle name="Header2 2 3 26" xfId="533"/>
    <cellStyle name="Header2 2 3 31" xfId="534"/>
    <cellStyle name="输出 2 2 2 5" xfId="535"/>
    <cellStyle name="Header2 2 3 27" xfId="536"/>
    <cellStyle name="Header2 2 3 32" xfId="537"/>
    <cellStyle name="输出 2 2 2 6" xfId="538"/>
    <cellStyle name="Header2 2 3 28" xfId="539"/>
    <cellStyle name="Header2 2 3 33" xfId="540"/>
    <cellStyle name="输出 2 2 2 7" xfId="541"/>
    <cellStyle name="Header2 2 3 29" xfId="542"/>
    <cellStyle name="Header2 2 3 34" xfId="543"/>
    <cellStyle name="输出 2 2 2 8" xfId="544"/>
    <cellStyle name="Header2 2 3 3" xfId="545"/>
    <cellStyle name="Header2 3 10" xfId="546"/>
    <cellStyle name="Header2 2 3 4" xfId="547"/>
    <cellStyle name="Header2 3 11" xfId="548"/>
    <cellStyle name="常规_整合明细.更新" xfId="549"/>
    <cellStyle name="Header2 2 3 5" xfId="550"/>
    <cellStyle name="Header2 3 12" xfId="551"/>
    <cellStyle name="Header2 2 3 6" xfId="552"/>
    <cellStyle name="Header2 3 13" xfId="553"/>
    <cellStyle name="Header2 2 35" xfId="554"/>
    <cellStyle name="输出 3 2 2 2" xfId="555"/>
    <cellStyle name="Header2 2 36" xfId="556"/>
    <cellStyle name="输出 3 2 2 4" xfId="557"/>
    <cellStyle name="Header2 2 38" xfId="558"/>
    <cellStyle name="注释 3 3 10" xfId="559"/>
    <cellStyle name="汇总 2 2 3 8" xfId="560"/>
    <cellStyle name="计算 2 2 4 27" xfId="561"/>
    <cellStyle name="计算 2 2 4 32" xfId="562"/>
    <cellStyle name="Header2 2 4" xfId="563"/>
    <cellStyle name="汇总 2 2 4" xfId="564"/>
    <cellStyle name="汇总 2 2 2 33" xfId="565"/>
    <cellStyle name="汇总 2 2 2 28" xfId="566"/>
    <cellStyle name="Input [yellow] 2" xfId="567"/>
    <cellStyle name="Header2 2 4 10" xfId="568"/>
    <cellStyle name="汇总 2 2 5" xfId="569"/>
    <cellStyle name="Header2 2 4 11" xfId="570"/>
    <cellStyle name="汇总 2 2 2 34" xfId="571"/>
    <cellStyle name="汇总 2 2 2 29" xfId="572"/>
    <cellStyle name="Input [yellow] 3" xfId="573"/>
    <cellStyle name="汇总 2 2 7" xfId="574"/>
    <cellStyle name="Header2 2 4 13" xfId="575"/>
    <cellStyle name="汇总 2 2 8" xfId="576"/>
    <cellStyle name="Header2 2 4 14" xfId="577"/>
    <cellStyle name="汇总 2 2 9" xfId="578"/>
    <cellStyle name="Header2 2 4 15" xfId="579"/>
    <cellStyle name="Header2 2 4 20" xfId="580"/>
    <cellStyle name="Header2 2 4 18" xfId="581"/>
    <cellStyle name="Header2 2 4 23" xfId="582"/>
    <cellStyle name="Header2 2 4 19" xfId="583"/>
    <cellStyle name="Header2 2 4 24" xfId="584"/>
    <cellStyle name="Header2 2 4 2" xfId="585"/>
    <cellStyle name="Header2 2 4 25" xfId="586"/>
    <cellStyle name="Header2 2 4 30" xfId="587"/>
    <cellStyle name="Header2 2 4 26" xfId="588"/>
    <cellStyle name="Header2 2 4 31" xfId="589"/>
    <cellStyle name="Header2 2 4 27" xfId="590"/>
    <cellStyle name="Header2 2 4 32" xfId="591"/>
    <cellStyle name="Header2 2 4 28" xfId="592"/>
    <cellStyle name="Header2 2 4 33" xfId="593"/>
    <cellStyle name="Header2 2 4 29" xfId="594"/>
    <cellStyle name="Header2 2 4 34" xfId="595"/>
    <cellStyle name="Header2 2 4 3" xfId="596"/>
    <cellStyle name="常规 10" xfId="597"/>
    <cellStyle name="Header2 2 4 4" xfId="598"/>
    <cellStyle name="Header2 2 4 5" xfId="599"/>
    <cellStyle name="Header2 2 4 8" xfId="600"/>
    <cellStyle name="Header2 2 4 9" xfId="601"/>
    <cellStyle name="注释 3 2 4 12" xfId="602"/>
    <cellStyle name="汇总 3 2 2 10" xfId="603"/>
    <cellStyle name="注释 3 3 11" xfId="604"/>
    <cellStyle name="汇总 2 2 3 9" xfId="605"/>
    <cellStyle name="计算 2 2 4 28" xfId="606"/>
    <cellStyle name="计算 2 2 4 33" xfId="607"/>
    <cellStyle name="Header2 2 5" xfId="608"/>
    <cellStyle name="Header2 2 5 10" xfId="609"/>
    <cellStyle name="汇总 2 2 3 33" xfId="610"/>
    <cellStyle name="汇总 2 2 3 28" xfId="611"/>
    <cellStyle name="标题 5" xfId="612"/>
    <cellStyle name="Header2 2 5 15" xfId="613"/>
    <cellStyle name="Header2 2 5 20" xfId="614"/>
    <cellStyle name="标题 6" xfId="615"/>
    <cellStyle name="Header2 2 5 16" xfId="616"/>
    <cellStyle name="Header2 2 5 21" xfId="617"/>
    <cellStyle name="Header2 2 5 3" xfId="618"/>
    <cellStyle name="输出 2 2 4 10" xfId="619"/>
    <cellStyle name="Header2 2 5 4" xfId="620"/>
    <cellStyle name="输出 2 2 4 11" xfId="621"/>
    <cellStyle name="Header2 2 5 5" xfId="622"/>
    <cellStyle name="输出 2 2 4 12" xfId="623"/>
    <cellStyle name="Header2 2 5 6" xfId="624"/>
    <cellStyle name="输出 2 2 4 13" xfId="625"/>
    <cellStyle name="Header2 2 5 7" xfId="626"/>
    <cellStyle name="输出 2 2 4 14" xfId="627"/>
    <cellStyle name="Header2 2 5 8" xfId="628"/>
    <cellStyle name="输出 2 2 4 15" xfId="629"/>
    <cellStyle name="输出 2 2 4 20" xfId="630"/>
    <cellStyle name="Header2 2 5 9" xfId="631"/>
    <cellStyle name="Header2 2 6" xfId="632"/>
    <cellStyle name="Header2 2 7" xfId="633"/>
    <cellStyle name="Header2 3" xfId="634"/>
    <cellStyle name="输入 3 2 2 7" xfId="635"/>
    <cellStyle name="输入 3 2 25" xfId="636"/>
    <cellStyle name="输入 3 2 30" xfId="637"/>
    <cellStyle name="汇总 2 2 4 6" xfId="638"/>
    <cellStyle name="Header2 3 2" xfId="639"/>
    <cellStyle name="Input [yellow] 2 6" xfId="640"/>
    <cellStyle name="计算 2 2 35" xfId="641"/>
    <cellStyle name="计算 2 2 2 15" xfId="642"/>
    <cellStyle name="Input [yellow] 2 3 25" xfId="643"/>
    <cellStyle name="Input [yellow] 2 3 30" xfId="644"/>
    <cellStyle name="计算 2 2 2 20" xfId="645"/>
    <cellStyle name="Input [yellow]" xfId="646"/>
    <cellStyle name="输入 2 3 4" xfId="647"/>
    <cellStyle name="汇总 2 2 4 12" xfId="648"/>
    <cellStyle name="Input [yellow] 2 12" xfId="649"/>
    <cellStyle name="输入 2 2 3 11" xfId="650"/>
    <cellStyle name="输入 2 3 5" xfId="651"/>
    <cellStyle name="汇总 2 2 4 13" xfId="652"/>
    <cellStyle name="注释 2 2" xfId="653"/>
    <cellStyle name="Input [yellow] 2 13" xfId="654"/>
    <cellStyle name="输入 2 2 3 12" xfId="655"/>
    <cellStyle name="输入 2 3 7" xfId="656"/>
    <cellStyle name="汇总 2 2 4 20" xfId="657"/>
    <cellStyle name="汇总 2 2 4 15" xfId="658"/>
    <cellStyle name="Input [yellow] 2 15" xfId="659"/>
    <cellStyle name="Input [yellow] 2 20" xfId="660"/>
    <cellStyle name="输入 2 2 3 14" xfId="661"/>
    <cellStyle name="输入 2 3 8" xfId="662"/>
    <cellStyle name="汇总 2 2 4 21" xfId="663"/>
    <cellStyle name="汇总 2 2 4 16" xfId="664"/>
    <cellStyle name="Input [yellow] 2 16" xfId="665"/>
    <cellStyle name="Input [yellow] 2 21" xfId="666"/>
    <cellStyle name="输入 2 2 3 15" xfId="667"/>
    <cellStyle name="输入 2 2 3 20" xfId="668"/>
    <cellStyle name="输入 2 3 9" xfId="669"/>
    <cellStyle name="汇总 2 2 4 22" xfId="670"/>
    <cellStyle name="汇总 2 2 4 17" xfId="671"/>
    <cellStyle name="Input [yellow] 2 17" xfId="672"/>
    <cellStyle name="Input [yellow] 2 22" xfId="673"/>
    <cellStyle name="输入 2 2 3 16" xfId="674"/>
    <cellStyle name="输入 2 2 3 21" xfId="675"/>
    <cellStyle name="Input [yellow] 2 2 2" xfId="676"/>
    <cellStyle name="汇总 2 2 4 23" xfId="677"/>
    <cellStyle name="汇总 2 2 4 18" xfId="678"/>
    <cellStyle name="Input [yellow] 2 18" xfId="679"/>
    <cellStyle name="Input [yellow] 2 23" xfId="680"/>
    <cellStyle name="输入 2 2 3 17" xfId="681"/>
    <cellStyle name="输入 2 2 3 22" xfId="682"/>
    <cellStyle name="Input [yellow] 2 2 3" xfId="683"/>
    <cellStyle name="汇总 2 2 4 24" xfId="684"/>
    <cellStyle name="汇总 2 2 4 19" xfId="685"/>
    <cellStyle name="Input [yellow] 2 19" xfId="686"/>
    <cellStyle name="Input [yellow] 2 24" xfId="687"/>
    <cellStyle name="输入 2 2 3 18" xfId="688"/>
    <cellStyle name="输入 2 2 3 23" xfId="689"/>
    <cellStyle name="汇总 2 3 10" xfId="690"/>
    <cellStyle name="好_表4" xfId="691"/>
    <cellStyle name="计算 3 2 2 10" xfId="692"/>
    <cellStyle name="Input [yellow] 2 2 4" xfId="693"/>
    <cellStyle name="输入 3 2 16" xfId="694"/>
    <cellStyle name="输入 3 2 21" xfId="695"/>
    <cellStyle name="汇总 2 2 4 2" xfId="696"/>
    <cellStyle name="Input [yellow] 2 2" xfId="697"/>
    <cellStyle name="Input [yellow] 2 2 10" xfId="698"/>
    <cellStyle name="Input [yellow] 2 2 11" xfId="699"/>
    <cellStyle name="Input [yellow] 2 2 13" xfId="700"/>
    <cellStyle name="Input [yellow] 2 2 14" xfId="701"/>
    <cellStyle name="Input [yellow] 2 2 15" xfId="702"/>
    <cellStyle name="Input [yellow] 2 2 20" xfId="703"/>
    <cellStyle name="Input [yellow] 2 2 16" xfId="704"/>
    <cellStyle name="Input [yellow] 2 2 21" xfId="705"/>
    <cellStyle name="Input [yellow] 2 2 17" xfId="706"/>
    <cellStyle name="Input [yellow] 2 2 22" xfId="707"/>
    <cellStyle name="Input [yellow] 2 2 18" xfId="708"/>
    <cellStyle name="Input [yellow] 2 2 23" xfId="709"/>
    <cellStyle name="Input [yellow] 2 2 19" xfId="710"/>
    <cellStyle name="Input [yellow] 2 2 24" xfId="711"/>
    <cellStyle name="Input [yellow] 2 2 25" xfId="712"/>
    <cellStyle name="Input [yellow] 2 2 30" xfId="713"/>
    <cellStyle name="Input [yellow] 2 2 26" xfId="714"/>
    <cellStyle name="Input [yellow] 2 2 31" xfId="715"/>
    <cellStyle name="Input [yellow] 2 2 27" xfId="716"/>
    <cellStyle name="Input [yellow] 2 2 32" xfId="717"/>
    <cellStyle name="Input [yellow] 2 2 28" xfId="718"/>
    <cellStyle name="Input [yellow] 2 2 33" xfId="719"/>
    <cellStyle name="Input [yellow] 2 2 29" xfId="720"/>
    <cellStyle name="Input [yellow] 2 2 34" xfId="721"/>
    <cellStyle name="汇总 2 2 4 30" xfId="722"/>
    <cellStyle name="汇总 2 2 4 25" xfId="723"/>
    <cellStyle name="Input [yellow] 2 25" xfId="724"/>
    <cellStyle name="Input [yellow] 2 30" xfId="725"/>
    <cellStyle name="输入 2 2 3 19" xfId="726"/>
    <cellStyle name="输入 2 2 3 24" xfId="727"/>
    <cellStyle name="汇总 2 3 11" xfId="728"/>
    <cellStyle name="计算 3 2 2 11" xfId="729"/>
    <cellStyle name="Input [yellow] 2 2 5" xfId="730"/>
    <cellStyle name="汇总 2 2 4 31" xfId="731"/>
    <cellStyle name="汇总 2 2 4 26" xfId="732"/>
    <cellStyle name="Input [yellow] 2 26" xfId="733"/>
    <cellStyle name="Input [yellow] 2 31" xfId="734"/>
    <cellStyle name="输入 2 2 3 25" xfId="735"/>
    <cellStyle name="输入 2 2 3 30" xfId="736"/>
    <cellStyle name="汇总 2 3 12" xfId="737"/>
    <cellStyle name="计算 3 2 2 12" xfId="738"/>
    <cellStyle name="Input [yellow] 2 2 6" xfId="739"/>
    <cellStyle name="汇总 2 2 4 33" xfId="740"/>
    <cellStyle name="汇总 2 2 4 28" xfId="741"/>
    <cellStyle name="Input [yellow] 2 28" xfId="742"/>
    <cellStyle name="Input [yellow] 2 33" xfId="743"/>
    <cellStyle name="输入 2 2 3 27" xfId="744"/>
    <cellStyle name="输入 2 2 3 32" xfId="745"/>
    <cellStyle name="汇总 2 3 14" xfId="746"/>
    <cellStyle name="计算 3 2 2 14" xfId="747"/>
    <cellStyle name="Input [yellow] 2 2 8" xfId="748"/>
    <cellStyle name="汇总 2 2 4 34" xfId="749"/>
    <cellStyle name="汇总 2 2 4 29" xfId="750"/>
    <cellStyle name="Input [yellow] 2 29" xfId="751"/>
    <cellStyle name="Input [yellow] 2 34" xfId="752"/>
    <cellStyle name="输入 2 2 3 28" xfId="753"/>
    <cellStyle name="输入 2 2 3 33" xfId="754"/>
    <cellStyle name="注释 2 2 2 14" xfId="755"/>
    <cellStyle name="Input [yellow] 3 2" xfId="756"/>
    <cellStyle name="汇总 2 3 20" xfId="757"/>
    <cellStyle name="汇总 2 3 15" xfId="758"/>
    <cellStyle name="计算 3 2 2 15" xfId="759"/>
    <cellStyle name="计算 3 2 2 20" xfId="760"/>
    <cellStyle name="Input [yellow] 2 2 9" xfId="761"/>
    <cellStyle name="输入 3 2 17" xfId="762"/>
    <cellStyle name="输入 3 2 22" xfId="763"/>
    <cellStyle name="汇总 2 2 4 3" xfId="764"/>
    <cellStyle name="Input [yellow] 2 3" xfId="765"/>
    <cellStyle name="计算 2 2 15" xfId="766"/>
    <cellStyle name="计算 2 2 20" xfId="767"/>
    <cellStyle name="Input [yellow] 2 3 10" xfId="768"/>
    <cellStyle name="计算 2 2 16" xfId="769"/>
    <cellStyle name="计算 2 2 21" xfId="770"/>
    <cellStyle name="Input Cells" xfId="771"/>
    <cellStyle name="Input [yellow] 2 3 11" xfId="772"/>
    <cellStyle name="计算 2 2 17" xfId="773"/>
    <cellStyle name="计算 2 2 22" xfId="774"/>
    <cellStyle name="Input [yellow] 2 3 12" xfId="775"/>
    <cellStyle name="计算 2 2 18" xfId="776"/>
    <cellStyle name="计算 2 2 23" xfId="777"/>
    <cellStyle name="Input [yellow] 2 3 13" xfId="778"/>
    <cellStyle name="计算 2 2 19" xfId="779"/>
    <cellStyle name="计算 2 2 24" xfId="780"/>
    <cellStyle name="Input [yellow] 2 3 14" xfId="781"/>
    <cellStyle name="计算 2 2 25" xfId="782"/>
    <cellStyle name="计算 2 2 30" xfId="783"/>
    <cellStyle name="计算 2 2 2 10" xfId="784"/>
    <cellStyle name="Input [yellow] 2 3 15" xfId="785"/>
    <cellStyle name="Input [yellow] 2 3 20" xfId="786"/>
    <cellStyle name="计算 2 2 26" xfId="787"/>
    <cellStyle name="计算 2 2 31" xfId="788"/>
    <cellStyle name="计算 2 2 2 11" xfId="789"/>
    <cellStyle name="Input [yellow] 2 3 16" xfId="790"/>
    <cellStyle name="Input [yellow] 2 3 21" xfId="791"/>
    <cellStyle name="计算 2 2 27" xfId="792"/>
    <cellStyle name="计算 2 2 32" xfId="793"/>
    <cellStyle name="计算 2 2 2 12" xfId="794"/>
    <cellStyle name="Input [yellow] 2 3 17" xfId="795"/>
    <cellStyle name="Input [yellow] 2 3 22" xfId="796"/>
    <cellStyle name="计算 2 2 28" xfId="797"/>
    <cellStyle name="计算 2 2 33" xfId="798"/>
    <cellStyle name="计算 2 2 2 13" xfId="799"/>
    <cellStyle name="Input [yellow] 2 3 18" xfId="800"/>
    <cellStyle name="Input [yellow] 2 3 23" xfId="801"/>
    <cellStyle name="计算 2 2 29" xfId="802"/>
    <cellStyle name="计算 2 2 34" xfId="803"/>
    <cellStyle name="计算 2 2 2 14" xfId="804"/>
    <cellStyle name="Input [yellow] 2 3 19" xfId="805"/>
    <cellStyle name="Input [yellow] 2 3 24" xfId="806"/>
    <cellStyle name="计算 2 2 36" xfId="807"/>
    <cellStyle name="计算 2 2 2 16" xfId="808"/>
    <cellStyle name="Input [yellow] 2 3 26" xfId="809"/>
    <cellStyle name="Input [yellow] 2 3 31" xfId="810"/>
    <cellStyle name="计算 2 2 2 21" xfId="811"/>
    <cellStyle name="计算 2 2 2 18" xfId="812"/>
    <cellStyle name="Input [yellow] 2 3 28" xfId="813"/>
    <cellStyle name="Input [yellow] 2 3 33" xfId="814"/>
    <cellStyle name="计算 2 2 2 23" xfId="815"/>
    <cellStyle name="Input [yellow] 2 36" xfId="816"/>
    <cellStyle name="Input [yellow] 2 37" xfId="817"/>
    <cellStyle name="Input [yellow] 2 38" xfId="818"/>
    <cellStyle name="输入 3 2 18" xfId="819"/>
    <cellStyle name="输入 3 2 23" xfId="820"/>
    <cellStyle name="汇总 2 2 4 4" xfId="821"/>
    <cellStyle name="Input [yellow] 2 4" xfId="822"/>
    <cellStyle name="计算 2 3 16" xfId="823"/>
    <cellStyle name="计算 2 3 21" xfId="824"/>
    <cellStyle name="Input [yellow] 2 4 11" xfId="825"/>
    <cellStyle name="计算 2 3 17" xfId="826"/>
    <cellStyle name="计算 2 3 22" xfId="827"/>
    <cellStyle name="Input [yellow] 2 4 12" xfId="828"/>
    <cellStyle name="计算 2 3 18" xfId="829"/>
    <cellStyle name="计算 2 3 23" xfId="830"/>
    <cellStyle name="Input [yellow] 2 4 13" xfId="831"/>
    <cellStyle name="计算 2 3 19" xfId="832"/>
    <cellStyle name="计算 2 3 24" xfId="833"/>
    <cellStyle name="Input [yellow] 2 4 14" xfId="834"/>
    <cellStyle name="差_Book1_联系电话" xfId="835"/>
    <cellStyle name="计算 2 3 26" xfId="836"/>
    <cellStyle name="计算 2 3 31" xfId="837"/>
    <cellStyle name="Input [yellow] 2 4 16" xfId="838"/>
    <cellStyle name="Input [yellow] 2 4 21" xfId="839"/>
    <cellStyle name="计算 2 2 3 11" xfId="840"/>
    <cellStyle name="计算 2 3 27" xfId="841"/>
    <cellStyle name="计算 2 3 32" xfId="842"/>
    <cellStyle name="Input [yellow] 2 4 17" xfId="843"/>
    <cellStyle name="Input [yellow] 2 4 22" xfId="844"/>
    <cellStyle name="计算 2 2 3 12" xfId="845"/>
    <cellStyle name="计算 2 3 28" xfId="846"/>
    <cellStyle name="计算 2 3 33" xfId="847"/>
    <cellStyle name="Input [yellow] 2 4 18" xfId="848"/>
    <cellStyle name="Input [yellow] 2 4 23" xfId="849"/>
    <cellStyle name="计算 2 2 3 13" xfId="850"/>
    <cellStyle name="计算 2 3 29" xfId="851"/>
    <cellStyle name="计算 2 3 34" xfId="852"/>
    <cellStyle name="Input [yellow] 2 4 19" xfId="853"/>
    <cellStyle name="Input [yellow] 2 4 24" xfId="854"/>
    <cellStyle name="计算 2 2 3 14" xfId="855"/>
    <cellStyle name="Input [yellow] 2 4 25" xfId="856"/>
    <cellStyle name="Input [yellow] 2 4 30" xfId="857"/>
    <cellStyle name="计算 2 2 3 15" xfId="858"/>
    <cellStyle name="计算 2 2 3 20" xfId="859"/>
    <cellStyle name="Input [yellow] 2 4 26" xfId="860"/>
    <cellStyle name="Input [yellow] 2 4 31" xfId="861"/>
    <cellStyle name="计算 2 2 3 16" xfId="862"/>
    <cellStyle name="计算 2 2 3 21" xfId="863"/>
    <cellStyle name="Input [yellow] 2 4 27" xfId="864"/>
    <cellStyle name="Input [yellow] 2 4 32" xfId="865"/>
    <cellStyle name="计算 2 2 3 17" xfId="866"/>
    <cellStyle name="计算 2 2 3 22" xfId="867"/>
    <cellStyle name="计算 2 3 4" xfId="868"/>
    <cellStyle name="Input [yellow] 2 4 3" xfId="869"/>
    <cellStyle name="计算 2 2 3 2" xfId="870"/>
    <cellStyle name="计算 2 3 5" xfId="871"/>
    <cellStyle name="Input [yellow] 2 4 4" xfId="872"/>
    <cellStyle name="计算 2 2 3 3" xfId="873"/>
    <cellStyle name="计算 2 3 6" xfId="874"/>
    <cellStyle name="Input [yellow] 2 4 5" xfId="875"/>
    <cellStyle name="计算 2 2 3 4" xfId="876"/>
    <cellStyle name="计算 2 3 7" xfId="877"/>
    <cellStyle name="Input [yellow] 2 4 6" xfId="878"/>
    <cellStyle name="计算 2 2 3 5" xfId="879"/>
    <cellStyle name="计算 2 3 8" xfId="880"/>
    <cellStyle name="汇总 3 3 10" xfId="881"/>
    <cellStyle name="Input [yellow] 2 4 7" xfId="882"/>
    <cellStyle name="计算 2 2 3 6" xfId="883"/>
    <cellStyle name="计算 2 3 9" xfId="884"/>
    <cellStyle name="汇总 3 3 11" xfId="885"/>
    <cellStyle name="Input [yellow] 2 4 8" xfId="886"/>
    <cellStyle name="计算 2 2 3 7" xfId="887"/>
    <cellStyle name="输入 2 3 18" xfId="888"/>
    <cellStyle name="输入 2 3 23" xfId="889"/>
    <cellStyle name="常规 2 2 2" xfId="890"/>
    <cellStyle name="输出 2 3 4" xfId="891"/>
    <cellStyle name="输入 3 2 19" xfId="892"/>
    <cellStyle name="输入 3 2 24" xfId="893"/>
    <cellStyle name="汇总 2 2 4 5" xfId="894"/>
    <cellStyle name="Input [yellow] 2 5" xfId="895"/>
    <cellStyle name="Input [yellow] 2 5 11" xfId="896"/>
    <cellStyle name="汇总 3 2 37" xfId="897"/>
    <cellStyle name="Input [yellow] 2 5 18" xfId="898"/>
    <cellStyle name="Input [yellow] 2 5 23" xfId="899"/>
    <cellStyle name="计算 2 2 4 13" xfId="900"/>
    <cellStyle name="Input [yellow] 2 5 2" xfId="901"/>
    <cellStyle name="Input [yellow] 2 5 30" xfId="902"/>
    <cellStyle name="Input [yellow] 2 5 25" xfId="903"/>
    <cellStyle name="计算 2 2 4 15" xfId="904"/>
    <cellStyle name="计算 2 2 4 20" xfId="905"/>
    <cellStyle name="汇总 2 2 3 2" xfId="906"/>
    <cellStyle name="Moneda [0]_96 Risk" xfId="907"/>
    <cellStyle name="Input [yellow] 2 5 31" xfId="908"/>
    <cellStyle name="Input [yellow] 2 5 26" xfId="909"/>
    <cellStyle name="计算 2 2 4 16" xfId="910"/>
    <cellStyle name="计算 2 2 4 21" xfId="911"/>
    <cellStyle name="汇总 2 2 3 3" xfId="912"/>
    <cellStyle name="Input [yellow] 2 5 32" xfId="913"/>
    <cellStyle name="Input [yellow] 2 5 27" xfId="914"/>
    <cellStyle name="计算 2 2 4 17" xfId="915"/>
    <cellStyle name="计算 2 2 4 22" xfId="916"/>
    <cellStyle name="汇总 2 2 3 4" xfId="917"/>
    <cellStyle name="Input [yellow] 2 5 33" xfId="918"/>
    <cellStyle name="Input [yellow] 2 5 28" xfId="919"/>
    <cellStyle name="计算 2 2 4 18" xfId="920"/>
    <cellStyle name="计算 2 2 4 23" xfId="921"/>
    <cellStyle name="汇总 2 2 3 5" xfId="922"/>
    <cellStyle name="Input [yellow] 2 5 34" xfId="923"/>
    <cellStyle name="Input [yellow] 2 5 29" xfId="924"/>
    <cellStyle name="计算 2 2 4 19" xfId="925"/>
    <cellStyle name="计算 2 2 4 24" xfId="926"/>
    <cellStyle name="Input [yellow] 2 5 3" xfId="927"/>
    <cellStyle name="计算 2 2 4 2" xfId="928"/>
    <cellStyle name="Input [yellow] 2 5 4" xfId="929"/>
    <cellStyle name="计算 2 2 4 3" xfId="930"/>
    <cellStyle name="Input [yellow] 2 5 5" xfId="931"/>
    <cellStyle name="计算 2 2 4 4" xfId="932"/>
    <cellStyle name="Input [yellow] 2 5 6" xfId="933"/>
    <cellStyle name="计算 2 2 4 5" xfId="934"/>
    <cellStyle name="Input [yellow] 2 5 7" xfId="935"/>
    <cellStyle name="计算 2 2 4 6" xfId="936"/>
    <cellStyle name="输入 3 2 2" xfId="937"/>
    <cellStyle name="昗弨_Pacific Region P&amp;L" xfId="938"/>
    <cellStyle name="Input [yellow] 2 5 8" xfId="939"/>
    <cellStyle name="计算 2 2 4 7" xfId="940"/>
    <cellStyle name="输入 3 2 3" xfId="941"/>
    <cellStyle name="Input [yellow] 2 5 9" xfId="942"/>
    <cellStyle name="计算 2 2 4 8" xfId="943"/>
    <cellStyle name="Input [yellow] 3 10" xfId="944"/>
    <cellStyle name="Input [yellow] 3 11" xfId="945"/>
    <cellStyle name="输入 2 2 4 10" xfId="946"/>
    <cellStyle name="Input [yellow] 3 12" xfId="947"/>
    <cellStyle name="输入 2 2 4 11" xfId="948"/>
    <cellStyle name="好_Book1_Book1" xfId="949"/>
    <cellStyle name="输出 3 2 2 16" xfId="950"/>
    <cellStyle name="输出 3 2 2 21" xfId="951"/>
    <cellStyle name="Input [yellow] 3 13" xfId="952"/>
    <cellStyle name="输入 2 2 4 12" xfId="953"/>
    <cellStyle name="Input [yellow] 3 21" xfId="954"/>
    <cellStyle name="Input [yellow] 3 16" xfId="955"/>
    <cellStyle name="输入 2 2 4 15" xfId="956"/>
    <cellStyle name="输入 2 2 4 20" xfId="957"/>
    <cellStyle name="Input [yellow] 3 22" xfId="958"/>
    <cellStyle name="Input [yellow] 3 17" xfId="959"/>
    <cellStyle name="输入 2 2 4 16" xfId="960"/>
    <cellStyle name="输入 2 2 4 21" xfId="961"/>
    <cellStyle name="Input [yellow] 3 23" xfId="962"/>
    <cellStyle name="Input [yellow] 3 18" xfId="963"/>
    <cellStyle name="输入 2 2 4 17" xfId="964"/>
    <cellStyle name="输入 2 2 4 22" xfId="965"/>
    <cellStyle name="Input [yellow] 3 24" xfId="966"/>
    <cellStyle name="Input [yellow] 3 19" xfId="967"/>
    <cellStyle name="输入 2 2 4 18" xfId="968"/>
    <cellStyle name="输入 2 2 4 23" xfId="969"/>
    <cellStyle name="Input [yellow] 3 30" xfId="970"/>
    <cellStyle name="Input [yellow] 3 25" xfId="971"/>
    <cellStyle name="输入 2 2 4 19" xfId="972"/>
    <cellStyle name="输入 2 2 4 24" xfId="973"/>
    <cellStyle name="Input [yellow] 3 31" xfId="974"/>
    <cellStyle name="Input [yellow] 3 26" xfId="975"/>
    <cellStyle name="输入 2 2 4 25" xfId="976"/>
    <cellStyle name="输入 2 2 4 30" xfId="977"/>
    <cellStyle name="Input [yellow] 3 32" xfId="978"/>
    <cellStyle name="Input [yellow] 3 27" xfId="979"/>
    <cellStyle name="输入 2 2 4 26" xfId="980"/>
    <cellStyle name="输入 2 2 4 31" xfId="981"/>
    <cellStyle name="Input [yellow] 3 33" xfId="982"/>
    <cellStyle name="Input [yellow] 3 28" xfId="983"/>
    <cellStyle name="输入 2 2 4 27" xfId="984"/>
    <cellStyle name="输入 2 2 4 32" xfId="985"/>
    <cellStyle name="Input [yellow] 3 34" xfId="986"/>
    <cellStyle name="Input [yellow] 3 29" xfId="987"/>
    <cellStyle name="输入 2 2 4 28" xfId="988"/>
    <cellStyle name="输入 2 2 4 33" xfId="989"/>
    <cellStyle name="注释 2 2 2 20" xfId="990"/>
    <cellStyle name="注释 2 2 2 15" xfId="991"/>
    <cellStyle name="Input [yellow] 3 3" xfId="992"/>
    <cellStyle name="汇总 2 3 21" xfId="993"/>
    <cellStyle name="汇总 2 3 16" xfId="994"/>
    <cellStyle name="注释 2 2 2 21" xfId="995"/>
    <cellStyle name="注释 2 2 2 16" xfId="996"/>
    <cellStyle name="Input [yellow] 3 4" xfId="997"/>
    <cellStyle name="汇总 2 3 22" xfId="998"/>
    <cellStyle name="汇总 2 3 17" xfId="999"/>
    <cellStyle name="注释 2 2 2 22" xfId="1000"/>
    <cellStyle name="注释 2 2 2 17" xfId="1001"/>
    <cellStyle name="Input [yellow] 3 5" xfId="1002"/>
    <cellStyle name="汇总 2 3 23" xfId="1003"/>
    <cellStyle name="汇总 2 3 18" xfId="1004"/>
    <cellStyle name="注释 2 2 2 23" xfId="1005"/>
    <cellStyle name="注释 2 2 2 18" xfId="1006"/>
    <cellStyle name="Input [yellow] 3 6" xfId="1007"/>
    <cellStyle name="汇总 2 3 24" xfId="1008"/>
    <cellStyle name="汇总 2 3 19" xfId="1009"/>
    <cellStyle name="注释 2 2 2 24" xfId="1010"/>
    <cellStyle name="注释 2 2 2 19" xfId="1011"/>
    <cellStyle name="Input [yellow] 3 7" xfId="1012"/>
    <cellStyle name="汇总 2 3 30" xfId="1013"/>
    <cellStyle name="汇总 2 3 25" xfId="1014"/>
    <cellStyle name="注释 2 2 2 30" xfId="1015"/>
    <cellStyle name="注释 2 2 2 25" xfId="1016"/>
    <cellStyle name="Input [yellow] 3 8" xfId="1017"/>
    <cellStyle name="汇总 2 3 31" xfId="1018"/>
    <cellStyle name="汇总 2 3 26" xfId="1019"/>
    <cellStyle name="注释 2 2 2 31" xfId="1020"/>
    <cellStyle name="注释 2 2 2 26" xfId="1021"/>
    <cellStyle name="Input [yellow] 3 9" xfId="1022"/>
    <cellStyle name="汇总 2 3 32" xfId="1023"/>
    <cellStyle name="汇总 2 3 27" xfId="1024"/>
    <cellStyle name="Linked Cells" xfId="1025"/>
    <cellStyle name="Millares [0]_96 Risk" xfId="1026"/>
    <cellStyle name="Millares_96 Risk" xfId="1027"/>
    <cellStyle name="Milliers [0]_!!!GO" xfId="1028"/>
    <cellStyle name="Milliers_!!!GO" xfId="1029"/>
    <cellStyle name="计算 3 3 18" xfId="1030"/>
    <cellStyle name="计算 3 3 23" xfId="1031"/>
    <cellStyle name="汇总 2 2 10" xfId="1032"/>
    <cellStyle name="Moneda_96 Risk" xfId="1033"/>
    <cellStyle name="Mon閠aire [0]_!!!GO" xfId="1034"/>
    <cellStyle name="汇总 3 3 9" xfId="1035"/>
    <cellStyle name="New Times Roman" xfId="1036"/>
    <cellStyle name="输出 3 3 15" xfId="1037"/>
    <cellStyle name="输出 3 3 20" xfId="1038"/>
    <cellStyle name="no dec" xfId="1039"/>
    <cellStyle name="输出 2 2 4 16" xfId="1040"/>
    <cellStyle name="输出 2 2 4 21" xfId="1041"/>
    <cellStyle name="Normal - Style1" xfId="1042"/>
    <cellStyle name="Normal_!!!GO" xfId="1043"/>
    <cellStyle name="输出 2 2 14" xfId="1044"/>
    <cellStyle name="per.style" xfId="1045"/>
    <cellStyle name="Percent [2]" xfId="1046"/>
    <cellStyle name="注释 3 2 2 31" xfId="1047"/>
    <cellStyle name="注释 3 2 2 26" xfId="1048"/>
    <cellStyle name="Percent_!!!GO" xfId="1049"/>
    <cellStyle name="汇总 2 2 24" xfId="1050"/>
    <cellStyle name="汇总 2 2 19" xfId="1051"/>
    <cellStyle name="Pourcentage_pldt" xfId="1052"/>
    <cellStyle name="注释 3 2 11" xfId="1053"/>
    <cellStyle name="注释 2 2 3" xfId="1054"/>
    <cellStyle name="计算 2 2 3 28" xfId="1055"/>
    <cellStyle name="计算 2 2 3 33" xfId="1056"/>
    <cellStyle name="PSDate" xfId="1057"/>
    <cellStyle name="PSDec" xfId="1058"/>
    <cellStyle name="PSHeading" xfId="1059"/>
    <cellStyle name="PSInt" xfId="1060"/>
    <cellStyle name="PSSpacer" xfId="1061"/>
    <cellStyle name="RowLevel_1" xfId="1062"/>
    <cellStyle name="sstot" xfId="1063"/>
    <cellStyle name="Standard_AREAS" xfId="1064"/>
    <cellStyle name="输出 3 2 4 15" xfId="1065"/>
    <cellStyle name="输出 3 2 4 20" xfId="1066"/>
    <cellStyle name="t" xfId="1067"/>
    <cellStyle name="输出 2 2 16" xfId="1068"/>
    <cellStyle name="输出 2 2 21" xfId="1069"/>
    <cellStyle name="强调文字颜色 4 3" xfId="1070"/>
    <cellStyle name="t_HVAC Equipment (3)" xfId="1071"/>
    <cellStyle name="百分比 2 2 2" xfId="1072"/>
    <cellStyle name="注释 3 2 14" xfId="1073"/>
    <cellStyle name="注释 2 2 6" xfId="1074"/>
    <cellStyle name="捠壿_Region Orders (2)" xfId="1075"/>
    <cellStyle name="编号" xfId="1076"/>
    <cellStyle name="输入 3 2 6" xfId="1077"/>
    <cellStyle name="标题 2 2" xfId="1078"/>
    <cellStyle name="输入 3 2 7" xfId="1079"/>
    <cellStyle name="标题 2 3" xfId="1080"/>
    <cellStyle name="标题 3 2" xfId="1081"/>
    <cellStyle name="输入 3 3 19" xfId="1082"/>
    <cellStyle name="输入 3 3 24" xfId="1083"/>
    <cellStyle name="标题 4 2" xfId="1084"/>
    <cellStyle name="千位分隔 3" xfId="1085"/>
    <cellStyle name="计算 3 2 3 18" xfId="1086"/>
    <cellStyle name="计算 3 2 3 23" xfId="1087"/>
    <cellStyle name="标题 4 3" xfId="1088"/>
    <cellStyle name="千位分隔 4" xfId="1089"/>
    <cellStyle name="计算 3 2 3 19" xfId="1090"/>
    <cellStyle name="计算 3 2 3 24" xfId="1091"/>
    <cellStyle name="输出 2 2 4 29" xfId="1092"/>
    <cellStyle name="输出 2 2 4 34" xfId="1093"/>
    <cellStyle name="标题1" xfId="1094"/>
    <cellStyle name="计算 3 2 4 6" xfId="1095"/>
    <cellStyle name="表标题" xfId="1096"/>
    <cellStyle name="常规 2 2" xfId="1097"/>
    <cellStyle name="部门" xfId="1098"/>
    <cellStyle name="计算 3 3 19" xfId="1099"/>
    <cellStyle name="计算 3 3 24" xfId="1100"/>
    <cellStyle name="汇总 2 2 11" xfId="1101"/>
    <cellStyle name="差 2" xfId="1102"/>
    <cellStyle name="计算 3 3 25" xfId="1103"/>
    <cellStyle name="计算 3 3 30" xfId="1104"/>
    <cellStyle name="汇总 2 2 12" xfId="1105"/>
    <cellStyle name="差 3" xfId="1106"/>
    <cellStyle name="差_2017-2019年统筹整合投入贫困县情况统计" xfId="1107"/>
    <cellStyle name="注释 2 2 4 31" xfId="1108"/>
    <cellStyle name="注释 2 2 4 26" xfId="1109"/>
    <cellStyle name="汇总 2 2 2 24" xfId="1110"/>
    <cellStyle name="汇总 2 2 2 19" xfId="1111"/>
    <cellStyle name="差_Book1_1" xfId="1112"/>
    <cellStyle name="输入 2 2 4 5" xfId="1113"/>
    <cellStyle name="差_Book1_1_联系电话" xfId="1114"/>
    <cellStyle name="汇总 3 2 4 8" xfId="1115"/>
    <cellStyle name="计算 3 2 4 11" xfId="1116"/>
    <cellStyle name="差_Sheet1" xfId="1117"/>
    <cellStyle name="差_Sheet1_1" xfId="1118"/>
    <cellStyle name="汇总 3 2 4 24" xfId="1119"/>
    <cellStyle name="汇总 3 2 4 19" xfId="1120"/>
    <cellStyle name="差_表4" xfId="1121"/>
    <cellStyle name="输入 3 2 3 18" xfId="1122"/>
    <cellStyle name="输入 3 2 3 23" xfId="1123"/>
    <cellStyle name="常规 10 2 11" xfId="1124"/>
    <cellStyle name="常规 2" xfId="1125"/>
    <cellStyle name="汇总 3 2 4 6" xfId="1126"/>
    <cellStyle name="常规 2 2_2017-2018年统筹整合投入44个深度贫困情况统计" xfId="1127"/>
    <cellStyle name="常规 2 3" xfId="1128"/>
    <cellStyle name="常规 2 7 2 2" xfId="1129"/>
    <cellStyle name="输出 2 3 29" xfId="1130"/>
    <cellStyle name="输出 2 3 34" xfId="1131"/>
    <cellStyle name="常规 2_2017-2018年统筹整合投入44个深度贫困情况统计" xfId="1132"/>
    <cellStyle name="汇总 3 2 2 2" xfId="1133"/>
    <cellStyle name="常规 3" xfId="1134"/>
    <cellStyle name="注释 2 2 4 12" xfId="1135"/>
    <cellStyle name="汇总 2 2 2 10" xfId="1136"/>
    <cellStyle name="计算 3 2 4 13" xfId="1137"/>
    <cellStyle name="常规 3 2" xfId="1138"/>
    <cellStyle name="汇总 3 3 33" xfId="1139"/>
    <cellStyle name="汇总 3 3 28" xfId="1140"/>
    <cellStyle name="常规 3 2 2 3" xfId="1141"/>
    <cellStyle name="注释 2 2 4 13" xfId="1142"/>
    <cellStyle name="汇总 2 2 2 11" xfId="1143"/>
    <cellStyle name="计算 3 2 4 14" xfId="1144"/>
    <cellStyle name="常规 3 3" xfId="1145"/>
    <cellStyle name="常规 3_2017-2019年统筹整合投入贫困县情况统计" xfId="1146"/>
    <cellStyle name="汇总 3 2 2 3" xfId="1147"/>
    <cellStyle name="常规 4" xfId="1148"/>
    <cellStyle name="汇总 3 3 24" xfId="1149"/>
    <cellStyle name="汇总 3 3 19" xfId="1150"/>
    <cellStyle name="常规 6 4 2 2" xfId="1151"/>
    <cellStyle name="汇总 3 2 2 6" xfId="1152"/>
    <cellStyle name="输出 2 2 4 2" xfId="1153"/>
    <cellStyle name="常规 7" xfId="1154"/>
    <cellStyle name="常规 7 2" xfId="1155"/>
    <cellStyle name="汇总 3 2 2 7" xfId="1156"/>
    <cellStyle name="输出 2 2 4 3" xfId="1157"/>
    <cellStyle name="常规 8" xfId="1158"/>
    <cellStyle name="汇总 3 2 2 8" xfId="1159"/>
    <cellStyle name="输出 2 2 4 4" xfId="1160"/>
    <cellStyle name="常规 9" xfId="1161"/>
    <cellStyle name="汇总 2 2 3 32" xfId="1162"/>
    <cellStyle name="汇总 2 2 3 27" xfId="1163"/>
    <cellStyle name="常规_扶贫资金整合明细表.调整" xfId="1164"/>
    <cellStyle name="输入 2 2 2 26" xfId="1165"/>
    <cellStyle name="输入 2 2 2 31" xfId="1166"/>
    <cellStyle name="注释 3 2 4 14" xfId="1167"/>
    <cellStyle name="汇总 3 2 2 12" xfId="1168"/>
    <cellStyle name="分级显示行_1_Book1" xfId="1169"/>
    <cellStyle name="好 2" xfId="1170"/>
    <cellStyle name="好 3" xfId="1171"/>
    <cellStyle name="好_2017-2019年统筹整合投入贫困县情况统计" xfId="1172"/>
    <cellStyle name="汇总 3 2 4 2" xfId="1173"/>
    <cellStyle name="好_Book1" xfId="1174"/>
    <cellStyle name="注释 2 2 3 21" xfId="1175"/>
    <cellStyle name="注释 2 2 3 16" xfId="1176"/>
    <cellStyle name="好_Book1_1" xfId="1177"/>
    <cellStyle name="好_Book1_1_联系电话" xfId="1178"/>
    <cellStyle name="计算 2 2" xfId="1179"/>
    <cellStyle name="好_Book1_联系电话" xfId="1180"/>
    <cellStyle name="汇总 3 2 32" xfId="1181"/>
    <cellStyle name="汇总 3 2 27" xfId="1182"/>
    <cellStyle name="好_Sheet1_1" xfId="1183"/>
    <cellStyle name="好_联系电话" xfId="1184"/>
    <cellStyle name="汇总 2" xfId="1185"/>
    <cellStyle name="汇总 2 2" xfId="1186"/>
    <cellStyle name="计算 3 3 26" xfId="1187"/>
    <cellStyle name="计算 3 3 31" xfId="1188"/>
    <cellStyle name="汇总 2 2 13" xfId="1189"/>
    <cellStyle name="计算 3 3 27" xfId="1190"/>
    <cellStyle name="计算 3 3 32" xfId="1191"/>
    <cellStyle name="汇总 2 2 14" xfId="1192"/>
    <cellStyle name="计算 3 3 28" xfId="1193"/>
    <cellStyle name="计算 3 3 33" xfId="1194"/>
    <cellStyle name="汇总 2 2 20" xfId="1195"/>
    <cellStyle name="汇总 2 2 15" xfId="1196"/>
    <cellStyle name="汇总 2 2 22" xfId="1197"/>
    <cellStyle name="汇总 2 2 17" xfId="1198"/>
    <cellStyle name="汇总 2 2 23" xfId="1199"/>
    <cellStyle name="汇总 2 2 18" xfId="1200"/>
    <cellStyle name="注释 2 2 4 33" xfId="1201"/>
    <cellStyle name="注释 2 2 4 28" xfId="1202"/>
    <cellStyle name="汇总 2 2 2 31" xfId="1203"/>
    <cellStyle name="汇总 2 2 2 26" xfId="1204"/>
    <cellStyle name="汇总 2 2 2" xfId="1205"/>
    <cellStyle name="计算 3 2 4 29" xfId="1206"/>
    <cellStyle name="计算 3 2 4 34" xfId="1207"/>
    <cellStyle name="注释 2 2 4 14" xfId="1208"/>
    <cellStyle name="汇总 2 2 2 12" xfId="1209"/>
    <cellStyle name="注释 2 2 4 20" xfId="1210"/>
    <cellStyle name="注释 2 2 4 15" xfId="1211"/>
    <cellStyle name="汇总 2 2 2 13" xfId="1212"/>
    <cellStyle name="注释 2 2 4 21" xfId="1213"/>
    <cellStyle name="注释 2 2 4 16" xfId="1214"/>
    <cellStyle name="汇总 2 2 2 14" xfId="1215"/>
    <cellStyle name="注释 2 2 4 22" xfId="1216"/>
    <cellStyle name="注释 2 2 4 17" xfId="1217"/>
    <cellStyle name="汇总 2 2 2 20" xfId="1218"/>
    <cellStyle name="汇总 2 2 2 15" xfId="1219"/>
    <cellStyle name="注释 2 2 4 23" xfId="1220"/>
    <cellStyle name="注释 2 2 4 18" xfId="1221"/>
    <cellStyle name="汇总 2 2 2 21" xfId="1222"/>
    <cellStyle name="汇总 2 2 2 16" xfId="1223"/>
    <cellStyle name="注释 2 2 4 24" xfId="1224"/>
    <cellStyle name="注释 2 2 4 19" xfId="1225"/>
    <cellStyle name="汇总 2 2 2 22" xfId="1226"/>
    <cellStyle name="汇总 2 2 2 17" xfId="1227"/>
    <cellStyle name="注释 2 2 4 30" xfId="1228"/>
    <cellStyle name="注释 2 2 4 25" xfId="1229"/>
    <cellStyle name="汇总 2 2 2 23" xfId="1230"/>
    <cellStyle name="汇总 2 2 2 18" xfId="1231"/>
    <cellStyle name="汇总 2 2 2 2" xfId="1232"/>
    <cellStyle name="汇总 3 2 12" xfId="1233"/>
    <cellStyle name="汇总 2 2 3" xfId="1234"/>
    <cellStyle name="注释 2 2 4 34" xfId="1235"/>
    <cellStyle name="注释 2 2 4 29" xfId="1236"/>
    <cellStyle name="汇总 2 2 2 32" xfId="1237"/>
    <cellStyle name="汇总 2 2 2 27" xfId="1238"/>
    <cellStyle name="汇总 2 2 2 3" xfId="1239"/>
    <cellStyle name="汇总 3 2 13" xfId="1240"/>
    <cellStyle name="汇总 2 2 2 4" xfId="1241"/>
    <cellStyle name="汇总 3 2 14" xfId="1242"/>
    <cellStyle name="汇总 2 2 2 5" xfId="1243"/>
    <cellStyle name="汇总 3 2 20" xfId="1244"/>
    <cellStyle name="汇总 3 2 15" xfId="1245"/>
    <cellStyle name="汇总 2 2 2 6" xfId="1246"/>
    <cellStyle name="汇总 3 2 21" xfId="1247"/>
    <cellStyle name="汇总 3 2 16" xfId="1248"/>
    <cellStyle name="汇总 2 2 2 7" xfId="1249"/>
    <cellStyle name="汇总 3 2 22" xfId="1250"/>
    <cellStyle name="汇总 3 2 17" xfId="1251"/>
    <cellStyle name="汇总 2 2 2 8" xfId="1252"/>
    <cellStyle name="汇总 3 2 23" xfId="1253"/>
    <cellStyle name="汇总 3 2 18" xfId="1254"/>
    <cellStyle name="汇总 2 2 2 9" xfId="1255"/>
    <cellStyle name="汇总 3 2 24" xfId="1256"/>
    <cellStyle name="汇总 3 2 19" xfId="1257"/>
    <cellStyle name="汇总 2 2 30" xfId="1258"/>
    <cellStyle name="汇总 2 2 25" xfId="1259"/>
    <cellStyle name="汇总 2 2 31" xfId="1260"/>
    <cellStyle name="汇总 2 2 26" xfId="1261"/>
    <cellStyle name="汇总 2 2 32" xfId="1262"/>
    <cellStyle name="汇总 2 2 27" xfId="1263"/>
    <cellStyle name="汇总 2 2 33" xfId="1264"/>
    <cellStyle name="汇总 2 2 28" xfId="1265"/>
    <cellStyle name="汇总 2 2 34" xfId="1266"/>
    <cellStyle name="汇总 2 2 29" xfId="1267"/>
    <cellStyle name="汇总 2 2 3 12" xfId="1268"/>
    <cellStyle name="汇总 2 2 3 13" xfId="1269"/>
    <cellStyle name="汇总 2 2 3 14" xfId="1270"/>
    <cellStyle name="汇总 2 2 3 20" xfId="1271"/>
    <cellStyle name="汇总 2 2 3 15" xfId="1272"/>
    <cellStyle name="汇总 2 2 3 21" xfId="1273"/>
    <cellStyle name="汇总 2 2 3 16" xfId="1274"/>
    <cellStyle name="汇总 2 2 3 22" xfId="1275"/>
    <cellStyle name="汇总 2 2 3 17" xfId="1276"/>
    <cellStyle name="汇总 2 2 3 23" xfId="1277"/>
    <cellStyle name="汇总 2 2 3 18" xfId="1278"/>
    <cellStyle name="汇总 2 2 3 24" xfId="1279"/>
    <cellStyle name="汇总 2 2 3 19" xfId="1280"/>
    <cellStyle name="汇总 2 2 3 30" xfId="1281"/>
    <cellStyle name="汇总 2 2 3 25" xfId="1282"/>
    <cellStyle name="汇总 2 2 3 31" xfId="1283"/>
    <cellStyle name="汇总 2 2 3 26" xfId="1284"/>
    <cellStyle name="汇总 2 2 35" xfId="1285"/>
    <cellStyle name="汇总 3 3 2" xfId="1286"/>
    <cellStyle name="检查单元格 2" xfId="1287"/>
    <cellStyle name="汇总 2 3" xfId="1288"/>
    <cellStyle name="汇总 2 3 2" xfId="1289"/>
    <cellStyle name="汇总 2 3 33" xfId="1290"/>
    <cellStyle name="汇总 2 3 28" xfId="1291"/>
    <cellStyle name="汇总 2 3 34" xfId="1292"/>
    <cellStyle name="汇总 2 3 29" xfId="1293"/>
    <cellStyle name="汇总 2 3 3" xfId="1294"/>
    <cellStyle name="汇总 2 3 4" xfId="1295"/>
    <cellStyle name="汇总 2 3 5" xfId="1296"/>
    <cellStyle name="汇总 2 3 6" xfId="1297"/>
    <cellStyle name="汇总 2 3 7" xfId="1298"/>
    <cellStyle name="汇总 2 3 8" xfId="1299"/>
    <cellStyle name="汇总 2 3 9" xfId="1300"/>
    <cellStyle name="汇总 3" xfId="1301"/>
    <cellStyle name="汇总 3 2" xfId="1302"/>
    <cellStyle name="汇总 3 2 10" xfId="1303"/>
    <cellStyle name="汇总 3 2 11" xfId="1304"/>
    <cellStyle name="汇总 3 2 2" xfId="1305"/>
    <cellStyle name="注释 3 2 4 13" xfId="1306"/>
    <cellStyle name="汇总 3 2 2 11" xfId="1307"/>
    <cellStyle name="注释 3 2 4 20" xfId="1308"/>
    <cellStyle name="注释 3 2 4 15" xfId="1309"/>
    <cellStyle name="汇总 3 2 2 13" xfId="1310"/>
    <cellStyle name="注释 3 2 4 21" xfId="1311"/>
    <cellStyle name="注释 3 2 4 16" xfId="1312"/>
    <cellStyle name="汇总 3 2 2 14" xfId="1313"/>
    <cellStyle name="注释 3 2 4 22" xfId="1314"/>
    <cellStyle name="注释 3 2 4 17" xfId="1315"/>
    <cellStyle name="汇总 3 2 2 20" xfId="1316"/>
    <cellStyle name="汇总 3 2 2 15" xfId="1317"/>
    <cellStyle name="注释 3 2 4 23" xfId="1318"/>
    <cellStyle name="注释 3 2 4 18" xfId="1319"/>
    <cellStyle name="汇总 3 2 2 21" xfId="1320"/>
    <cellStyle name="汇总 3 2 2 16" xfId="1321"/>
    <cellStyle name="注释 3 2 4 24" xfId="1322"/>
    <cellStyle name="注释 3 2 4 19" xfId="1323"/>
    <cellStyle name="汇总 3 2 2 22" xfId="1324"/>
    <cellStyle name="汇总 3 2 2 17" xfId="1325"/>
    <cellStyle name="注释 3 2 4 30" xfId="1326"/>
    <cellStyle name="注释 3 2 4 25" xfId="1327"/>
    <cellStyle name="汇总 3 2 2 23" xfId="1328"/>
    <cellStyle name="汇总 3 2 2 18" xfId="1329"/>
    <cellStyle name="注释 3 2 4 31" xfId="1330"/>
    <cellStyle name="注释 3 2 4 26" xfId="1331"/>
    <cellStyle name="汇总 3 2 2 24" xfId="1332"/>
    <cellStyle name="汇总 3 2 2 19" xfId="1333"/>
    <cellStyle name="注释 3 2 4 32" xfId="1334"/>
    <cellStyle name="注释 3 2 4 27" xfId="1335"/>
    <cellStyle name="汇总 3 2 2 30" xfId="1336"/>
    <cellStyle name="汇总 3 2 2 25" xfId="1337"/>
    <cellStyle name="注释 3 2 4 33" xfId="1338"/>
    <cellStyle name="注释 3 2 4 28" xfId="1339"/>
    <cellStyle name="汇总 3 2 2 31" xfId="1340"/>
    <cellStyle name="汇总 3 2 2 26" xfId="1341"/>
    <cellStyle name="注释 3 2 4 34" xfId="1342"/>
    <cellStyle name="注释 3 2 4 29" xfId="1343"/>
    <cellStyle name="汇总 3 2 2 32" xfId="1344"/>
    <cellStyle name="汇总 3 2 2 27" xfId="1345"/>
    <cellStyle name="汇总 3 2 2 33" xfId="1346"/>
    <cellStyle name="汇总 3 2 2 28" xfId="1347"/>
    <cellStyle name="汇总 3 2 2 9" xfId="1348"/>
    <cellStyle name="输出 2 2 4 5" xfId="1349"/>
    <cellStyle name="汇总 3 2 30" xfId="1350"/>
    <cellStyle name="汇总 3 2 25" xfId="1351"/>
    <cellStyle name="汇总 3 2 31" xfId="1352"/>
    <cellStyle name="汇总 3 2 26" xfId="1353"/>
    <cellStyle name="计算 2 3" xfId="1354"/>
    <cellStyle name="汇总 3 2 33" xfId="1355"/>
    <cellStyle name="汇总 3 2 28" xfId="1356"/>
    <cellStyle name="汇总 3 2 34" xfId="1357"/>
    <cellStyle name="汇总 3 2 29" xfId="1358"/>
    <cellStyle name="汇总 3 2 3" xfId="1359"/>
    <cellStyle name="汇总 3 2 3 12" xfId="1360"/>
    <cellStyle name="输出 3 3 6" xfId="1361"/>
    <cellStyle name="汇总 3 2 3 20" xfId="1362"/>
    <cellStyle name="汇总 3 2 3 15" xfId="1363"/>
    <cellStyle name="输出 3 3 9" xfId="1364"/>
    <cellStyle name="汇总 3 2 3 21" xfId="1365"/>
    <cellStyle name="汇总 3 2 3 16" xfId="1366"/>
    <cellStyle name="汇总 3 2 3 22" xfId="1367"/>
    <cellStyle name="汇总 3 2 3 17" xfId="1368"/>
    <cellStyle name="汇总 3 2 3 23" xfId="1369"/>
    <cellStyle name="汇总 3 2 3 18" xfId="1370"/>
    <cellStyle name="汇总 3 2 3 24" xfId="1371"/>
    <cellStyle name="汇总 3 2 3 19" xfId="1372"/>
    <cellStyle name="汇总 3 2 3 2" xfId="1373"/>
    <cellStyle name="汇总 3 2 3 30" xfId="1374"/>
    <cellStyle name="汇总 3 2 3 25" xfId="1375"/>
    <cellStyle name="汇总 3 2 3 31" xfId="1376"/>
    <cellStyle name="汇总 3 2 3 26" xfId="1377"/>
    <cellStyle name="汇总 3 2 3 32" xfId="1378"/>
    <cellStyle name="汇总 3 2 3 27" xfId="1379"/>
    <cellStyle name="汇总 3 2 3 34" xfId="1380"/>
    <cellStyle name="汇总 3 2 3 29" xfId="1381"/>
    <cellStyle name="汇总 3 2 3 3" xfId="1382"/>
    <cellStyle name="汇总 3 2 3 6" xfId="1383"/>
    <cellStyle name="汇总 3 2 3 7" xfId="1384"/>
    <cellStyle name="汇总 3 2 3 8" xfId="1385"/>
    <cellStyle name="汇总 3 2 3 9" xfId="1386"/>
    <cellStyle name="汇总 3 2 35" xfId="1387"/>
    <cellStyle name="汇总 3 2 4" xfId="1388"/>
    <cellStyle name="计算 3 3 10" xfId="1389"/>
    <cellStyle name="汇总 3 2 4 10" xfId="1390"/>
    <cellStyle name="输出 3 2 28" xfId="1391"/>
    <cellStyle name="输出 3 2 33" xfId="1392"/>
    <cellStyle name="汇总 3 2 4 11" xfId="1393"/>
    <cellStyle name="输出 3 2 29" xfId="1394"/>
    <cellStyle name="输出 3 2 34" xfId="1395"/>
    <cellStyle name="汇总 3 2 4 12" xfId="1396"/>
    <cellStyle name="输出 3 2 35" xfId="1397"/>
    <cellStyle name="汇总 3 2 4 13" xfId="1398"/>
    <cellStyle name="输出 3 2 36" xfId="1399"/>
    <cellStyle name="汇总 3 2 4 14" xfId="1400"/>
    <cellStyle name="输出 3 2 37" xfId="1401"/>
    <cellStyle name="汇总 3 2 4 20" xfId="1402"/>
    <cellStyle name="汇总 3 2 4 15" xfId="1403"/>
    <cellStyle name="汇总 3 2 4 21" xfId="1404"/>
    <cellStyle name="汇总 3 2 4 16" xfId="1405"/>
    <cellStyle name="汇总 3 2 4 22" xfId="1406"/>
    <cellStyle name="汇总 3 2 4 17" xfId="1407"/>
    <cellStyle name="汇总 3 2 4 23" xfId="1408"/>
    <cellStyle name="汇总 3 2 4 18" xfId="1409"/>
    <cellStyle name="汇总 3 2 4 30" xfId="1410"/>
    <cellStyle name="汇总 3 2 4 25" xfId="1411"/>
    <cellStyle name="汇总 3 2 4 33" xfId="1412"/>
    <cellStyle name="汇总 3 2 4 28" xfId="1413"/>
    <cellStyle name="汇总 3 2 4 34" xfId="1414"/>
    <cellStyle name="汇总 3 2 4 29" xfId="1415"/>
    <cellStyle name="汇总 3 2 4 3" xfId="1416"/>
    <cellStyle name="汇总 3 2 4 7" xfId="1417"/>
    <cellStyle name="汇总 3 2 4 9" xfId="1418"/>
    <cellStyle name="汇总 3 2 5" xfId="1419"/>
    <cellStyle name="计算 3 3 11" xfId="1420"/>
    <cellStyle name="汇总 3 2 6" xfId="1421"/>
    <cellStyle name="计算 3 3 12" xfId="1422"/>
    <cellStyle name="汇总 3 2 7" xfId="1423"/>
    <cellStyle name="计算 3 3 13" xfId="1424"/>
    <cellStyle name="汇总 3 2 8" xfId="1425"/>
    <cellStyle name="计算 3 3 14" xfId="1426"/>
    <cellStyle name="汇总 3 2 9" xfId="1427"/>
    <cellStyle name="计算 3 3 15" xfId="1428"/>
    <cellStyle name="计算 3 3 20" xfId="1429"/>
    <cellStyle name="汇总 3 3" xfId="1430"/>
    <cellStyle name="汇总 3 3 23" xfId="1431"/>
    <cellStyle name="汇总 3 3 18" xfId="1432"/>
    <cellStyle name="汇总 3 3 30" xfId="1433"/>
    <cellStyle name="汇总 3 3 25" xfId="1434"/>
    <cellStyle name="汇总 3 3 31" xfId="1435"/>
    <cellStyle name="汇总 3 3 26" xfId="1436"/>
    <cellStyle name="汇总 3 3 32" xfId="1437"/>
    <cellStyle name="汇总 3 3 27" xfId="1438"/>
    <cellStyle name="汇总 3 3 34" xfId="1439"/>
    <cellStyle name="汇总 3 3 29" xfId="1440"/>
    <cellStyle name="计算 3 3 4" xfId="1441"/>
    <cellStyle name="计算 2" xfId="1442"/>
    <cellStyle name="计算 2 2 10" xfId="1443"/>
    <cellStyle name="计算 2 2 11" xfId="1444"/>
    <cellStyle name="计算 2 2 12" xfId="1445"/>
    <cellStyle name="计算 2 2 14" xfId="1446"/>
    <cellStyle name="计算 2 2 2 26" xfId="1447"/>
    <cellStyle name="计算 2 2 2 31" xfId="1448"/>
    <cellStyle name="计算 2 2 2 27" xfId="1449"/>
    <cellStyle name="计算 2 2 2 32" xfId="1450"/>
    <cellStyle name="计算 2 2 2 28" xfId="1451"/>
    <cellStyle name="计算 2 2 2 33" xfId="1452"/>
    <cellStyle name="计算 2 2 2 29" xfId="1453"/>
    <cellStyle name="计算 2 2 2 34" xfId="1454"/>
    <cellStyle name="计算 2 2 2 9" xfId="1455"/>
    <cellStyle name="计算 2 2 3 25" xfId="1456"/>
    <cellStyle name="计算 2 2 3 30" xfId="1457"/>
    <cellStyle name="计算 2 2 3 26" xfId="1458"/>
    <cellStyle name="计算 2 2 3 31" xfId="1459"/>
    <cellStyle name="注释 3 2 10" xfId="1460"/>
    <cellStyle name="注释 2 2 2" xfId="1461"/>
    <cellStyle name="计算 2 2 3 27" xfId="1462"/>
    <cellStyle name="计算 2 2 3 32" xfId="1463"/>
    <cellStyle name="注释 3 2 12" xfId="1464"/>
    <cellStyle name="注释 2 2 4" xfId="1465"/>
    <cellStyle name="计算 2 2 3 29" xfId="1466"/>
    <cellStyle name="计算 2 2 3 34" xfId="1467"/>
    <cellStyle name="注释 3 3 12" xfId="1468"/>
    <cellStyle name="计算 2 2 4 29" xfId="1469"/>
    <cellStyle name="计算 2 2 4 34" xfId="1470"/>
    <cellStyle name="输入 3 2 4" xfId="1471"/>
    <cellStyle name="计算 2 2 4 9" xfId="1472"/>
    <cellStyle name="计算 2 3 10" xfId="1473"/>
    <cellStyle name="计算 2 3 11" xfId="1474"/>
    <cellStyle name="计算 2 3 12" xfId="1475"/>
    <cellStyle name="计算 2 3 13" xfId="1476"/>
    <cellStyle name="计算 2 3 14" xfId="1477"/>
    <cellStyle name="计算 2 3 2" xfId="1478"/>
    <cellStyle name="注释 3 3 14" xfId="1479"/>
    <cellStyle name="计算 3 2" xfId="1480"/>
    <cellStyle name="计算 3 2 11" xfId="1481"/>
    <cellStyle name="计算 3 2 12" xfId="1482"/>
    <cellStyle name="强调文字颜色 5 2" xfId="1483"/>
    <cellStyle name="计算 3 2 13" xfId="1484"/>
    <cellStyle name="强调文字颜色 5 3" xfId="1485"/>
    <cellStyle name="计算 3 2 14" xfId="1486"/>
    <cellStyle name="计算 3 2 15" xfId="1487"/>
    <cellStyle name="计算 3 2 20" xfId="1488"/>
    <cellStyle name="计算 3 2 16" xfId="1489"/>
    <cellStyle name="计算 3 2 21" xfId="1490"/>
    <cellStyle name="计算 3 2 17" xfId="1491"/>
    <cellStyle name="计算 3 2 22" xfId="1492"/>
    <cellStyle name="计算 3 2 18" xfId="1493"/>
    <cellStyle name="计算 3 2 23" xfId="1494"/>
    <cellStyle name="计算 3 2 19" xfId="1495"/>
    <cellStyle name="计算 3 2 24" xfId="1496"/>
    <cellStyle name="计算 3 2 2" xfId="1497"/>
    <cellStyle name="计算 3 2 2 16" xfId="1498"/>
    <cellStyle name="计算 3 2 2 21" xfId="1499"/>
    <cellStyle name="计算 3 2 2 17" xfId="1500"/>
    <cellStyle name="计算 3 2 2 22" xfId="1501"/>
    <cellStyle name="计算 3 2 2 18" xfId="1502"/>
    <cellStyle name="计算 3 2 2 23" xfId="1503"/>
    <cellStyle name="计算 3 2 2 19" xfId="1504"/>
    <cellStyle name="计算 3 2 2 24" xfId="1505"/>
    <cellStyle name="计算 3 2 2 2" xfId="1506"/>
    <cellStyle name="计算 3 2 2 25" xfId="1507"/>
    <cellStyle name="计算 3 2 2 30" xfId="1508"/>
    <cellStyle name="计算 3 2 2 26" xfId="1509"/>
    <cellStyle name="计算 3 2 2 31" xfId="1510"/>
    <cellStyle name="计算 3 2 2 27" xfId="1511"/>
    <cellStyle name="计算 3 2 2 32" xfId="1512"/>
    <cellStyle name="计算 3 2 2 28" xfId="1513"/>
    <cellStyle name="计算 3 2 2 33" xfId="1514"/>
    <cellStyle name="计算 3 2 2 29" xfId="1515"/>
    <cellStyle name="计算 3 2 2 34" xfId="1516"/>
    <cellStyle name="计算 3 2 2 3" xfId="1517"/>
    <cellStyle name="计算 3 2 2 4" xfId="1518"/>
    <cellStyle name="计算 3 2 2 5" xfId="1519"/>
    <cellStyle name="计算 3 2 2 6" xfId="1520"/>
    <cellStyle name="计算 3 2 2 7" xfId="1521"/>
    <cellStyle name="计算 3 2 2 8" xfId="1522"/>
    <cellStyle name="计算 3 2 2 9" xfId="1523"/>
    <cellStyle name="计算 3 2 25" xfId="1524"/>
    <cellStyle name="计算 3 2 30" xfId="1525"/>
    <cellStyle name="计算 3 2 26" xfId="1526"/>
    <cellStyle name="计算 3 2 31" xfId="1527"/>
    <cellStyle name="计算 3 2 27" xfId="1528"/>
    <cellStyle name="计算 3 2 32" xfId="1529"/>
    <cellStyle name="计算 3 2 28" xfId="1530"/>
    <cellStyle name="计算 3 2 33" xfId="1531"/>
    <cellStyle name="计算 3 2 29" xfId="1532"/>
    <cellStyle name="计算 3 2 34" xfId="1533"/>
    <cellStyle name="计算 3 2 3" xfId="1534"/>
    <cellStyle name="计算 3 2 3 10" xfId="1535"/>
    <cellStyle name="计算 3 2 3 11" xfId="1536"/>
    <cellStyle name="计算 3 2 3 12" xfId="1537"/>
    <cellStyle name="计算 3 2 3 13" xfId="1538"/>
    <cellStyle name="计算 3 2 3 14" xfId="1539"/>
    <cellStyle name="计算 3 2 3 15" xfId="1540"/>
    <cellStyle name="计算 3 2 3 20" xfId="1541"/>
    <cellStyle name="计算 3 2 3 16" xfId="1542"/>
    <cellStyle name="计算 3 2 3 21" xfId="1543"/>
    <cellStyle name="千位分隔 2" xfId="1544"/>
    <cellStyle name="计算 3 2 3 17" xfId="1545"/>
    <cellStyle name="计算 3 2 3 22" xfId="1546"/>
    <cellStyle name="注释 3 2 2 32" xfId="1547"/>
    <cellStyle name="注释 3 2 2 27" xfId="1548"/>
    <cellStyle name="计算 3 2 3 2" xfId="1549"/>
    <cellStyle name="计算 3 2 3 25" xfId="1550"/>
    <cellStyle name="计算 3 2 3 30" xfId="1551"/>
    <cellStyle name="计算 3 2 3 26" xfId="1552"/>
    <cellStyle name="计算 3 2 3 31" xfId="1553"/>
    <cellStyle name="计算 3 2 3 27" xfId="1554"/>
    <cellStyle name="计算 3 2 3 32" xfId="1555"/>
    <cellStyle name="计算 3 2 3 28" xfId="1556"/>
    <cellStyle name="计算 3 2 3 33" xfId="1557"/>
    <cellStyle name="计算 3 2 3 29" xfId="1558"/>
    <cellStyle name="计算 3 2 3 34" xfId="1559"/>
    <cellStyle name="注释 3 2 2 33" xfId="1560"/>
    <cellStyle name="注释 3 2 2 28" xfId="1561"/>
    <cellStyle name="计算 3 2 3 3" xfId="1562"/>
    <cellStyle name="注释 3 2 2 34" xfId="1563"/>
    <cellStyle name="注释 3 2 2 29" xfId="1564"/>
    <cellStyle name="计算 3 2 3 4" xfId="1565"/>
    <cellStyle name="计算 3 2 3 5" xfId="1566"/>
    <cellStyle name="计算 3 2 3 6" xfId="1567"/>
    <cellStyle name="计算 3 2 3 7" xfId="1568"/>
    <cellStyle name="计算 3 2 3 8" xfId="1569"/>
    <cellStyle name="计算 3 2 3 9" xfId="1570"/>
    <cellStyle name="计算 3 2 35" xfId="1571"/>
    <cellStyle name="千位[0]_ 方正PC" xfId="1572"/>
    <cellStyle name="计算 3 2 36" xfId="1573"/>
    <cellStyle name="计算 3 2 37" xfId="1574"/>
    <cellStyle name="计算 3 2 4" xfId="1575"/>
    <cellStyle name="计算 3 2 4 10" xfId="1576"/>
    <cellStyle name="计算 3 2 4 12" xfId="1577"/>
    <cellStyle name="计算 3 2 4 15" xfId="1578"/>
    <cellStyle name="计算 3 2 4 20" xfId="1579"/>
    <cellStyle name="计算 3 2 4 16" xfId="1580"/>
    <cellStyle name="计算 3 2 4 21" xfId="1581"/>
    <cellStyle name="计算 3 2 4 17" xfId="1582"/>
    <cellStyle name="计算 3 2 4 22" xfId="1583"/>
    <cellStyle name="计算 3 2 4 18" xfId="1584"/>
    <cellStyle name="计算 3 2 4 23" xfId="1585"/>
    <cellStyle name="计算 3 2 4 19" xfId="1586"/>
    <cellStyle name="计算 3 2 4 24" xfId="1587"/>
    <cellStyle name="计算 3 2 4 2" xfId="1588"/>
    <cellStyle name="计算 3 2 4 25" xfId="1589"/>
    <cellStyle name="计算 3 2 4 30" xfId="1590"/>
    <cellStyle name="计算 3 2 4 26" xfId="1591"/>
    <cellStyle name="计算 3 2 4 31" xfId="1592"/>
    <cellStyle name="计算 3 2 4 27" xfId="1593"/>
    <cellStyle name="计算 3 2 4 32" xfId="1594"/>
    <cellStyle name="计算 3 2 4 28" xfId="1595"/>
    <cellStyle name="计算 3 2 4 33" xfId="1596"/>
    <cellStyle name="计算 3 2 4 3" xfId="1597"/>
    <cellStyle name="计算 3 2 4 4" xfId="1598"/>
    <cellStyle name="计算 3 2 4 5" xfId="1599"/>
    <cellStyle name="计算 3 2 4 7" xfId="1600"/>
    <cellStyle name="计算 3 2 4 8" xfId="1601"/>
    <cellStyle name="计算 3 2 4 9" xfId="1602"/>
    <cellStyle name="计算 3 2 6" xfId="1603"/>
    <cellStyle name="计算 3 2 7" xfId="1604"/>
    <cellStyle name="计算 3 2 8" xfId="1605"/>
    <cellStyle name="计算 3 2 9" xfId="1606"/>
    <cellStyle name="注释 3 3 20" xfId="1607"/>
    <cellStyle name="注释 3 3 15" xfId="1608"/>
    <cellStyle name="计算 3 3" xfId="1609"/>
    <cellStyle name="计算 3 3 16" xfId="1610"/>
    <cellStyle name="计算 3 3 21" xfId="1611"/>
    <cellStyle name="计算 3 3 17" xfId="1612"/>
    <cellStyle name="计算 3 3 22" xfId="1613"/>
    <cellStyle name="计算 3 3 2" xfId="1614"/>
    <cellStyle name="计算 3 3 3" xfId="1615"/>
    <cellStyle name="检查单元格 3" xfId="1616"/>
    <cellStyle name="解释性文本 2" xfId="1617"/>
    <cellStyle name="解释性文本 3" xfId="1618"/>
    <cellStyle name="借出原因" xfId="1619"/>
    <cellStyle name="输出 2 2 4 17" xfId="1620"/>
    <cellStyle name="输出 2 2 4 22" xfId="1621"/>
    <cellStyle name="警告文本 2" xfId="1622"/>
    <cellStyle name="输出 2 2 4 18" xfId="1623"/>
    <cellStyle name="输出 2 2 4 23" xfId="1624"/>
    <cellStyle name="警告文本 3" xfId="1625"/>
    <cellStyle name="链接单元格 2" xfId="1626"/>
    <cellStyle name="链接单元格 3" xfId="1627"/>
    <cellStyle name="普通_laroux" xfId="1628"/>
    <cellStyle name="千分位[0]_laroux" xfId="1629"/>
    <cellStyle name="千分位_laroux" xfId="1630"/>
    <cellStyle name="千位_ 方正PC" xfId="1631"/>
    <cellStyle name="强调 1" xfId="1632"/>
    <cellStyle name="强调 2" xfId="1633"/>
    <cellStyle name="强调 3" xfId="1634"/>
    <cellStyle name="强调文字颜色 1 2" xfId="1635"/>
    <cellStyle name="强调文字颜色 1 3" xfId="1636"/>
    <cellStyle name="输入 3 2 2 28" xfId="1637"/>
    <cellStyle name="输入 3 2 2 33" xfId="1638"/>
    <cellStyle name="强调文字颜色 2 2" xfId="1639"/>
    <cellStyle name="输入 3 2 2 29" xfId="1640"/>
    <cellStyle name="输入 3 2 2 34" xfId="1641"/>
    <cellStyle name="强调文字颜色 2 3" xfId="1642"/>
    <cellStyle name="强调文字颜色 3 2" xfId="1643"/>
    <cellStyle name="强调文字颜色 3 3" xfId="1644"/>
    <cellStyle name="输出 2 2 15" xfId="1645"/>
    <cellStyle name="输出 2 2 20" xfId="1646"/>
    <cellStyle name="强调文字颜色 4 2" xfId="1647"/>
    <cellStyle name="强调文字颜色 6 2" xfId="1648"/>
    <cellStyle name="强调文字颜色 6 3" xfId="1649"/>
    <cellStyle name="输入 3 2 2 14" xfId="1650"/>
    <cellStyle name="着色 6" xfId="1651"/>
    <cellStyle name="商品名称" xfId="1652"/>
    <cellStyle name="输出 3 3 2" xfId="1653"/>
    <cellStyle name="适中 2" xfId="1654"/>
    <cellStyle name="输出 3 3 3" xfId="1655"/>
    <cellStyle name="适中 3" xfId="1656"/>
    <cellStyle name="输出 2" xfId="1657"/>
    <cellStyle name="输出 3 2 4 27" xfId="1658"/>
    <cellStyle name="输出 3 2 4 32" xfId="1659"/>
    <cellStyle name="输出 2 2" xfId="1660"/>
    <cellStyle name="输出 2 2 10" xfId="1661"/>
    <cellStyle name="输出 2 2 11" xfId="1662"/>
    <cellStyle name="输出 2 2 12" xfId="1663"/>
    <cellStyle name="输出 2 2 13" xfId="1664"/>
    <cellStyle name="输出 2 2 17" xfId="1665"/>
    <cellStyle name="输出 2 2 22" xfId="1666"/>
    <cellStyle name="输出 2 2 18" xfId="1667"/>
    <cellStyle name="输出 2 2 23" xfId="1668"/>
    <cellStyle name="输出 2 2 19" xfId="1669"/>
    <cellStyle name="输出 2 2 24" xfId="1670"/>
    <cellStyle name="输出 2 2 2 10" xfId="1671"/>
    <cellStyle name="输出 2 2 2 11" xfId="1672"/>
    <cellStyle name="输出 2 2 2 12" xfId="1673"/>
    <cellStyle name="输出 2 2 2 13" xfId="1674"/>
    <cellStyle name="注释 2" xfId="1675"/>
    <cellStyle name="输出 2 2 2 14" xfId="1676"/>
    <cellStyle name="注释 3" xfId="1677"/>
    <cellStyle name="输出 2 2 2 15" xfId="1678"/>
    <cellStyle name="输出 2 2 2 20" xfId="1679"/>
    <cellStyle name="输出 2 2 2 16" xfId="1680"/>
    <cellStyle name="输出 2 2 2 21" xfId="1681"/>
    <cellStyle name="输出 2 2 2 17" xfId="1682"/>
    <cellStyle name="输出 2 2 2 22" xfId="1683"/>
    <cellStyle name="输出 2 2 2 18" xfId="1684"/>
    <cellStyle name="输出 2 2 2 23" xfId="1685"/>
    <cellStyle name="输出 2 2 2 19" xfId="1686"/>
    <cellStyle name="输出 2 2 2 24" xfId="1687"/>
    <cellStyle name="输出 2 2 2 25" xfId="1688"/>
    <cellStyle name="输出 2 2 2 30" xfId="1689"/>
    <cellStyle name="输出 2 2 2 26" xfId="1690"/>
    <cellStyle name="输出 2 2 2 31" xfId="1691"/>
    <cellStyle name="输出 2 2 2 27" xfId="1692"/>
    <cellStyle name="输出 2 2 2 32" xfId="1693"/>
    <cellStyle name="输出 2 2 2 28" xfId="1694"/>
    <cellStyle name="输出 2 2 2 33" xfId="1695"/>
    <cellStyle name="输出 2 2 2 29" xfId="1696"/>
    <cellStyle name="输出 2 2 2 34" xfId="1697"/>
    <cellStyle name="输出 2 2 2 9" xfId="1698"/>
    <cellStyle name="输出 2 2 25" xfId="1699"/>
    <cellStyle name="输出 2 2 30" xfId="1700"/>
    <cellStyle name="输出 2 2 26" xfId="1701"/>
    <cellStyle name="输出 2 2 31" xfId="1702"/>
    <cellStyle name="输出 2 2 27" xfId="1703"/>
    <cellStyle name="输出 2 2 32" xfId="1704"/>
    <cellStyle name="输出 2 2 28" xfId="1705"/>
    <cellStyle name="输出 2 2 33" xfId="1706"/>
    <cellStyle name="输出 2 2 29" xfId="1707"/>
    <cellStyle name="输出 2 2 34" xfId="1708"/>
    <cellStyle name="输出 2 2 3 10" xfId="1709"/>
    <cellStyle name="输入 3 2 3 2" xfId="1710"/>
    <cellStyle name="输出 2 2 3 11" xfId="1711"/>
    <cellStyle name="输入 3 2 3 4" xfId="1712"/>
    <cellStyle name="输出 2 2 3 13" xfId="1713"/>
    <cellStyle name="输入 3 2 3 5" xfId="1714"/>
    <cellStyle name="输出 2 2 3 14" xfId="1715"/>
    <cellStyle name="输入 3 2 3 6" xfId="1716"/>
    <cellStyle name="输出 2 2 3 15" xfId="1717"/>
    <cellStyle name="输出 2 2 3 20" xfId="1718"/>
    <cellStyle name="输入 3 2 3 7" xfId="1719"/>
    <cellStyle name="输出 2 2 3 16" xfId="1720"/>
    <cellStyle name="输出 2 2 3 21" xfId="1721"/>
    <cellStyle name="输入 3 2 3 8" xfId="1722"/>
    <cellStyle name="输出 2 2 3 17" xfId="1723"/>
    <cellStyle name="输出 2 2 3 22" xfId="1724"/>
    <cellStyle name="输入 3 2 3 9" xfId="1725"/>
    <cellStyle name="输出 2 2 3 18" xfId="1726"/>
    <cellStyle name="输出 2 2 3 23" xfId="1727"/>
    <cellStyle name="输出 2 2 3 19" xfId="1728"/>
    <cellStyle name="输出 2 2 3 24" xfId="1729"/>
    <cellStyle name="输出 2 2 3 2" xfId="1730"/>
    <cellStyle name="输出 2 2 3 25" xfId="1731"/>
    <cellStyle name="输出 2 2 3 30" xfId="1732"/>
    <cellStyle name="输出 2 2 3 26" xfId="1733"/>
    <cellStyle name="输出 2 2 3 31" xfId="1734"/>
    <cellStyle name="输出 2 2 3 27" xfId="1735"/>
    <cellStyle name="输出 2 2 3 32" xfId="1736"/>
    <cellStyle name="输出 2 2 3 28" xfId="1737"/>
    <cellStyle name="输出 2 2 3 33" xfId="1738"/>
    <cellStyle name="输出 2 2 3 29" xfId="1739"/>
    <cellStyle name="输出 2 2 3 34" xfId="1740"/>
    <cellStyle name="输出 2 2 3 3" xfId="1741"/>
    <cellStyle name="输出 2 2 3 4" xfId="1742"/>
    <cellStyle name="输出 2 2 3 5" xfId="1743"/>
    <cellStyle name="输出 2 2 3 6" xfId="1744"/>
    <cellStyle name="输出 2 2 3 8" xfId="1745"/>
    <cellStyle name="输出 2 2 3 9" xfId="1746"/>
    <cellStyle name="输出 2 2 35" xfId="1747"/>
    <cellStyle name="输出 2 2 36" xfId="1748"/>
    <cellStyle name="输出 2 2 37" xfId="1749"/>
    <cellStyle name="输出 2 2 4 19" xfId="1750"/>
    <cellStyle name="输出 2 2 4 24" xfId="1751"/>
    <cellStyle name="输出 2 2 4 25" xfId="1752"/>
    <cellStyle name="输出 2 2 4 30" xfId="1753"/>
    <cellStyle name="输出 2 2 4 26" xfId="1754"/>
    <cellStyle name="输出 2 2 4 31" xfId="1755"/>
    <cellStyle name="输出 2 2 4 27" xfId="1756"/>
    <cellStyle name="输出 2 2 4 32" xfId="1757"/>
    <cellStyle name="输出 2 2 4 28" xfId="1758"/>
    <cellStyle name="输出 2 2 4 33" xfId="1759"/>
    <cellStyle name="输出 2 2 4 6" xfId="1760"/>
    <cellStyle name="输入 2 2" xfId="1761"/>
    <cellStyle name="输出 2 2 4 7" xfId="1762"/>
    <cellStyle name="输入 2 3" xfId="1763"/>
    <cellStyle name="输出 2 2 4 8" xfId="1764"/>
    <cellStyle name="输出 2 2 4 9" xfId="1765"/>
    <cellStyle name="输出 2 2 6" xfId="1766"/>
    <cellStyle name="输出 2 2 7" xfId="1767"/>
    <cellStyle name="输出 2 2 8" xfId="1768"/>
    <cellStyle name="输出 2 2 9" xfId="1769"/>
    <cellStyle name="输出 2 3" xfId="1770"/>
    <cellStyle name="输出 2 3 10" xfId="1771"/>
    <cellStyle name="输出 2 3 11" xfId="1772"/>
    <cellStyle name="输出 2 3 12" xfId="1773"/>
    <cellStyle name="输出 2 3 13" xfId="1774"/>
    <cellStyle name="输出 2 3 14" xfId="1775"/>
    <cellStyle name="输出 2 3 15" xfId="1776"/>
    <cellStyle name="输出 2 3 20" xfId="1777"/>
    <cellStyle name="输出 2 3 16" xfId="1778"/>
    <cellStyle name="输出 2 3 21" xfId="1779"/>
    <cellStyle name="输出 2 3 17" xfId="1780"/>
    <cellStyle name="输出 2 3 22" xfId="1781"/>
    <cellStyle name="输出 2 3 18" xfId="1782"/>
    <cellStyle name="输出 2 3 23" xfId="1783"/>
    <cellStyle name="输出 2 3 19" xfId="1784"/>
    <cellStyle name="输出 2 3 24" xfId="1785"/>
    <cellStyle name="输入 2 3 16" xfId="1786"/>
    <cellStyle name="输入 2 3 21" xfId="1787"/>
    <cellStyle name="输出 2 3 2" xfId="1788"/>
    <cellStyle name="输出 2 3 25" xfId="1789"/>
    <cellStyle name="输出 2 3 30" xfId="1790"/>
    <cellStyle name="输出 2 3 26" xfId="1791"/>
    <cellStyle name="输出 2 3 31" xfId="1792"/>
    <cellStyle name="输出 2 3 27" xfId="1793"/>
    <cellStyle name="输出 2 3 32" xfId="1794"/>
    <cellStyle name="输出 2 3 28" xfId="1795"/>
    <cellStyle name="输出 2 3 33" xfId="1796"/>
    <cellStyle name="输入 2 3 17" xfId="1797"/>
    <cellStyle name="输入 2 3 22" xfId="1798"/>
    <cellStyle name="输出 2 3 3" xfId="1799"/>
    <cellStyle name="输入 2 3 25" xfId="1800"/>
    <cellStyle name="输入 2 3 30" xfId="1801"/>
    <cellStyle name="输出 2 3 6" xfId="1802"/>
    <cellStyle name="输入 2 3 26" xfId="1803"/>
    <cellStyle name="输入 2 3 31" xfId="1804"/>
    <cellStyle name="输出 2 3 7" xfId="1805"/>
    <cellStyle name="输入 2 3 27" xfId="1806"/>
    <cellStyle name="输入 2 3 32" xfId="1807"/>
    <cellStyle name="输出 2 3 8" xfId="1808"/>
    <cellStyle name="输入 2 3 28" xfId="1809"/>
    <cellStyle name="输入 2 3 33" xfId="1810"/>
    <cellStyle name="输出 2 3 9" xfId="1811"/>
    <cellStyle name="输出 3" xfId="1812"/>
    <cellStyle name="输出 3 2 4 28" xfId="1813"/>
    <cellStyle name="输出 3 2 4 33" xfId="1814"/>
    <cellStyle name="输出 3 2" xfId="1815"/>
    <cellStyle name="输出 3 2 10" xfId="1816"/>
    <cellStyle name="输出 3 2 11" xfId="1817"/>
    <cellStyle name="输出 3 2 12" xfId="1818"/>
    <cellStyle name="输出 3 2 13" xfId="1819"/>
    <cellStyle name="输出 3 2 14" xfId="1820"/>
    <cellStyle name="输出 3 2 15" xfId="1821"/>
    <cellStyle name="输出 3 2 20" xfId="1822"/>
    <cellStyle name="输出 3 2 16" xfId="1823"/>
    <cellStyle name="输出 3 2 21" xfId="1824"/>
    <cellStyle name="输出 3 2 17" xfId="1825"/>
    <cellStyle name="输出 3 2 22" xfId="1826"/>
    <cellStyle name="输出 3 2 18" xfId="1827"/>
    <cellStyle name="输出 3 2 23" xfId="1828"/>
    <cellStyle name="输出 3 2 19" xfId="1829"/>
    <cellStyle name="输出 3 2 24" xfId="1830"/>
    <cellStyle name="输出 3 2 2" xfId="1831"/>
    <cellStyle name="输出 3 2 2 10" xfId="1832"/>
    <cellStyle name="输出 3 2 2 11" xfId="1833"/>
    <cellStyle name="输出 3 2 2 12" xfId="1834"/>
    <cellStyle name="输出 3 2 2 13" xfId="1835"/>
    <cellStyle name="输出 3 2 2 14" xfId="1836"/>
    <cellStyle name="输出 3 2 2 15" xfId="1837"/>
    <cellStyle name="输出 3 2 2 20" xfId="1838"/>
    <cellStyle name="输出 3 2 2 19" xfId="1839"/>
    <cellStyle name="输出 3 2 2 24" xfId="1840"/>
    <cellStyle name="输出 3 2 2 25" xfId="1841"/>
    <cellStyle name="输出 3 2 2 30" xfId="1842"/>
    <cellStyle name="输出 3 2 2 26" xfId="1843"/>
    <cellStyle name="输出 3 2 2 31" xfId="1844"/>
    <cellStyle name="输出 3 2 2 27" xfId="1845"/>
    <cellStyle name="输出 3 2 2 32" xfId="1846"/>
    <cellStyle name="输出 3 2 2 28" xfId="1847"/>
    <cellStyle name="输出 3 2 2 33" xfId="1848"/>
    <cellStyle name="输出 3 2 2 29" xfId="1849"/>
    <cellStyle name="输出 3 2 2 34" xfId="1850"/>
    <cellStyle name="输出 3 2 2 5" xfId="1851"/>
    <cellStyle name="输出 3 2 2 6" xfId="1852"/>
    <cellStyle name="输出 3 2 2 7" xfId="1853"/>
    <cellStyle name="输出 3 2 2 8" xfId="1854"/>
    <cellStyle name="输出 3 2 2 9" xfId="1855"/>
    <cellStyle name="输出 3 2 25" xfId="1856"/>
    <cellStyle name="输出 3 2 30" xfId="1857"/>
    <cellStyle name="输出 3 2 26" xfId="1858"/>
    <cellStyle name="输出 3 2 31" xfId="1859"/>
    <cellStyle name="输出 3 2 27" xfId="1860"/>
    <cellStyle name="输出 3 2 32" xfId="1861"/>
    <cellStyle name="输出 3 2 3" xfId="1862"/>
    <cellStyle name="输出 3 2 3 10" xfId="1863"/>
    <cellStyle name="输出 3 2 3 11" xfId="1864"/>
    <cellStyle name="输出 3 2 3 12" xfId="1865"/>
    <cellStyle name="输出 3 2 3 13" xfId="1866"/>
    <cellStyle name="输出 3 2 3 14" xfId="1867"/>
    <cellStyle name="输出 3 2 3 15" xfId="1868"/>
    <cellStyle name="输出 3 2 3 20" xfId="1869"/>
    <cellStyle name="输出 3 2 3 16" xfId="1870"/>
    <cellStyle name="输出 3 2 3 21" xfId="1871"/>
    <cellStyle name="输出 3 2 3 19" xfId="1872"/>
    <cellStyle name="输出 3 2 3 24" xfId="1873"/>
    <cellStyle name="输出 3 2 3 2" xfId="1874"/>
    <cellStyle name="输出 3 2 3 25" xfId="1875"/>
    <cellStyle name="输出 3 2 3 30" xfId="1876"/>
    <cellStyle name="输出 3 2 3 26" xfId="1877"/>
    <cellStyle name="输出 3 2 3 31" xfId="1878"/>
    <cellStyle name="输出 3 2 3 27" xfId="1879"/>
    <cellStyle name="输出 3 2 3 32" xfId="1880"/>
    <cellStyle name="输出 3 2 3 28" xfId="1881"/>
    <cellStyle name="输出 3 2 3 33" xfId="1882"/>
    <cellStyle name="输出 3 2 3 29" xfId="1883"/>
    <cellStyle name="输出 3 2 3 34" xfId="1884"/>
    <cellStyle name="输出 3 2 3 4" xfId="1885"/>
    <cellStyle name="输出 3 2 3 5" xfId="1886"/>
    <cellStyle name="输出 3 2 3 6" xfId="1887"/>
    <cellStyle name="输出 3 2 3 7" xfId="1888"/>
    <cellStyle name="输出 3 2 3 8" xfId="1889"/>
    <cellStyle name="输出 3 2 3 9" xfId="1890"/>
    <cellStyle name="输出 3 2 4" xfId="1891"/>
    <cellStyle name="输出 3 2 4 10" xfId="1892"/>
    <cellStyle name="输出 3 2 4 11" xfId="1893"/>
    <cellStyle name="输出 3 2 4 12" xfId="1894"/>
    <cellStyle name="输出 3 2 4 13" xfId="1895"/>
    <cellStyle name="输出 3 2 4 14" xfId="1896"/>
    <cellStyle name="输出 3 2 4 16" xfId="1897"/>
    <cellStyle name="输出 3 2 4 21" xfId="1898"/>
    <cellStyle name="输出 3 2 4 17" xfId="1899"/>
    <cellStyle name="输出 3 2 4 22" xfId="1900"/>
    <cellStyle name="数量" xfId="1901"/>
    <cellStyle name="输出 3 2 4 18" xfId="1902"/>
    <cellStyle name="输出 3 2 4 23" xfId="1903"/>
    <cellStyle name="输出 3 2 4 19" xfId="1904"/>
    <cellStyle name="输出 3 2 4 24" xfId="1905"/>
    <cellStyle name="输出 3 2 4 2" xfId="1906"/>
    <cellStyle name="输出 3 2 4 25" xfId="1907"/>
    <cellStyle name="输出 3 2 4 30" xfId="1908"/>
    <cellStyle name="输出 3 2 4 26" xfId="1909"/>
    <cellStyle name="输出 3 2 4 31" xfId="1910"/>
    <cellStyle name="输出 3 2 4 29" xfId="1911"/>
    <cellStyle name="输出 3 2 4 34" xfId="1912"/>
    <cellStyle name="输出 3 2 4 4" xfId="1913"/>
    <cellStyle name="输出 3 2 4 5" xfId="1914"/>
    <cellStyle name="输出 3 2 4 6" xfId="1915"/>
    <cellStyle name="输出 3 2 4 7" xfId="1916"/>
    <cellStyle name="输出 3 2 4 8" xfId="1917"/>
    <cellStyle name="输出 3 2 4 9" xfId="1918"/>
    <cellStyle name="输出 3 2 5" xfId="1919"/>
    <cellStyle name="输出 3 2 6" xfId="1920"/>
    <cellStyle name="输出 3 2 9" xfId="1921"/>
    <cellStyle name="输出 3 3 10" xfId="1922"/>
    <cellStyle name="输出 3 3 11" xfId="1923"/>
    <cellStyle name="输出 3 3 12" xfId="1924"/>
    <cellStyle name="输出 3 3 13" xfId="1925"/>
    <cellStyle name="输出 3 3 14" xfId="1926"/>
    <cellStyle name="输出 3 3 16" xfId="1927"/>
    <cellStyle name="输出 3 3 21" xfId="1928"/>
    <cellStyle name="输出 3 3 17" xfId="1929"/>
    <cellStyle name="输出 3 3 22" xfId="1930"/>
    <cellStyle name="输出 3 3 18" xfId="1931"/>
    <cellStyle name="输出 3 3 23" xfId="1932"/>
    <cellStyle name="输出 3 3 19" xfId="1933"/>
    <cellStyle name="输出 3 3 24" xfId="1934"/>
    <cellStyle name="输出 3 3 25" xfId="1935"/>
    <cellStyle name="输出 3 3 30" xfId="1936"/>
    <cellStyle name="输出 3 3 26" xfId="1937"/>
    <cellStyle name="输出 3 3 31" xfId="1938"/>
    <cellStyle name="输出 3 3 27" xfId="1939"/>
    <cellStyle name="输出 3 3 32" xfId="1940"/>
    <cellStyle name="输出 3 3 28" xfId="1941"/>
    <cellStyle name="输出 3 3 33" xfId="1942"/>
    <cellStyle name="输出 3 3 29" xfId="1943"/>
    <cellStyle name="输出 3 3 34" xfId="1944"/>
    <cellStyle name="输入 2" xfId="1945"/>
    <cellStyle name="输入 2 2 11" xfId="1946"/>
    <cellStyle name="输入 2 2 12" xfId="1947"/>
    <cellStyle name="输入 2 2 13" xfId="1948"/>
    <cellStyle name="输入 2 2 14" xfId="1949"/>
    <cellStyle name="输入 2 2 15" xfId="1950"/>
    <cellStyle name="输入 2 2 20" xfId="1951"/>
    <cellStyle name="输入 2 2 16" xfId="1952"/>
    <cellStyle name="输入 2 2 21" xfId="1953"/>
    <cellStyle name="输入 2 2 17" xfId="1954"/>
    <cellStyle name="输入 2 2 22" xfId="1955"/>
    <cellStyle name="输入 2 2 18" xfId="1956"/>
    <cellStyle name="输入 2 2 23" xfId="1957"/>
    <cellStyle name="输入 2 2 19" xfId="1958"/>
    <cellStyle name="输入 2 2 24" xfId="1959"/>
    <cellStyle name="输入 2 2 2" xfId="1960"/>
    <cellStyle name="输入 3 2 4 5" xfId="1961"/>
    <cellStyle name="输入 2 2 2 10" xfId="1962"/>
    <cellStyle name="输入 2 2 2 11" xfId="1963"/>
    <cellStyle name="输入 2 2 2 12" xfId="1964"/>
    <cellStyle name="输入 2 2 2 13" xfId="1965"/>
    <cellStyle name="输入 2 2 2 14" xfId="1966"/>
    <cellStyle name="输入 2 2 2 15" xfId="1967"/>
    <cellStyle name="输入 2 2 2 20" xfId="1968"/>
    <cellStyle name="输入 2 2 2 16" xfId="1969"/>
    <cellStyle name="输入 2 2 2 21" xfId="1970"/>
    <cellStyle name="输入 2 2 2 17" xfId="1971"/>
    <cellStyle name="输入 2 2 2 22" xfId="1972"/>
    <cellStyle name="输入 2 2 2 18" xfId="1973"/>
    <cellStyle name="输入 2 2 2 23" xfId="1974"/>
    <cellStyle name="输入 2 2 2 19" xfId="1975"/>
    <cellStyle name="输入 2 2 2 24" xfId="1976"/>
    <cellStyle name="输入 2 2 2 2" xfId="1977"/>
    <cellStyle name="输入 2 2 2 25" xfId="1978"/>
    <cellStyle name="输入 2 2 2 30" xfId="1979"/>
    <cellStyle name="输入 2 2 2 27" xfId="1980"/>
    <cellStyle name="输入 2 2 2 32" xfId="1981"/>
    <cellStyle name="输入 2 2 2 28" xfId="1982"/>
    <cellStyle name="输入 2 2 2 33" xfId="1983"/>
    <cellStyle name="输入 2 2 2 29" xfId="1984"/>
    <cellStyle name="输入 2 2 2 34" xfId="1985"/>
    <cellStyle name="输入 2 2 2 3" xfId="1986"/>
    <cellStyle name="输入 2 2 2 4" xfId="1987"/>
    <cellStyle name="输入 2 2 2 5" xfId="1988"/>
    <cellStyle name="输入 2 2 2 6" xfId="1989"/>
    <cellStyle name="输入 2 2 2 8" xfId="1990"/>
    <cellStyle name="输入 2 2 2 9" xfId="1991"/>
    <cellStyle name="输入 2 2 25" xfId="1992"/>
    <cellStyle name="输入 2 2 30" xfId="1993"/>
    <cellStyle name="输入 2 2 26" xfId="1994"/>
    <cellStyle name="输入 2 2 31" xfId="1995"/>
    <cellStyle name="输入 2 2 27" xfId="1996"/>
    <cellStyle name="输入 2 2 32" xfId="1997"/>
    <cellStyle name="输入 2 2 28" xfId="1998"/>
    <cellStyle name="输入 2 2 33" xfId="1999"/>
    <cellStyle name="输入 2 2 29" xfId="2000"/>
    <cellStyle name="输入 2 2 34" xfId="2001"/>
    <cellStyle name="输入 2 2 3" xfId="2002"/>
    <cellStyle name="输入 3 2 4 6" xfId="2003"/>
    <cellStyle name="输入 2 2 3 2" xfId="2004"/>
    <cellStyle name="输入 2 2 3 4" xfId="2005"/>
    <cellStyle name="输入 2 2 3 5" xfId="2006"/>
    <cellStyle name="输入 2 2 3 6" xfId="2007"/>
    <cellStyle name="输入 2 2 3 7" xfId="2008"/>
    <cellStyle name="输入 2 2 3 8" xfId="2009"/>
    <cellStyle name="输入 2 2 3 9" xfId="2010"/>
    <cellStyle name="输入 2 2 35" xfId="2011"/>
    <cellStyle name="输入 2 2 36" xfId="2012"/>
    <cellStyle name="输入 2 2 37" xfId="2013"/>
    <cellStyle name="输入 2 2 4" xfId="2014"/>
    <cellStyle name="输入 3 2 4 7" xfId="2015"/>
    <cellStyle name="输入 2 2 4 2" xfId="2016"/>
    <cellStyle name="输入 2 2 4 29" xfId="2017"/>
    <cellStyle name="输入 2 2 4 34" xfId="2018"/>
    <cellStyle name="输入 2 2 4 3" xfId="2019"/>
    <cellStyle name="输入 2 2 4 4" xfId="2020"/>
    <cellStyle name="输入 2 2 4 6" xfId="2021"/>
    <cellStyle name="输入 2 2 4 7" xfId="2022"/>
    <cellStyle name="输入 2 2 4 8" xfId="2023"/>
    <cellStyle name="输入 2 2 4 9" xfId="2024"/>
    <cellStyle name="输入 2 2 5" xfId="2025"/>
    <cellStyle name="输入 3 2 4 8" xfId="2026"/>
    <cellStyle name="输入 2 2 6" xfId="2027"/>
    <cellStyle name="输入 3 2 4 9" xfId="2028"/>
    <cellStyle name="输入 2 2 7" xfId="2029"/>
    <cellStyle name="输入 2 2 8" xfId="2030"/>
    <cellStyle name="输入 2 2 9" xfId="2031"/>
    <cellStyle name="输入 2 3 10" xfId="2032"/>
    <cellStyle name="输入 2 3 11" xfId="2033"/>
    <cellStyle name="输入 2 3 12" xfId="2034"/>
    <cellStyle name="输入 2 3 13" xfId="2035"/>
    <cellStyle name="输入 2 3 14" xfId="2036"/>
    <cellStyle name="输入 2 3 15" xfId="2037"/>
    <cellStyle name="输入 2 3 20" xfId="2038"/>
    <cellStyle name="输入 2 3 29" xfId="2039"/>
    <cellStyle name="输入 2 3 34" xfId="2040"/>
    <cellStyle name="输入 3" xfId="2041"/>
    <cellStyle name="输入 3 2" xfId="2042"/>
    <cellStyle name="输入 3 2 10" xfId="2043"/>
    <cellStyle name="输入 3 2 11" xfId="2044"/>
    <cellStyle name="输入 3 2 12" xfId="2045"/>
    <cellStyle name="输入 3 2 13" xfId="2046"/>
    <cellStyle name="寘嬫愗傝 [0.00]_Region Orders (2)" xfId="2047"/>
    <cellStyle name="输入 3 2 14" xfId="2048"/>
    <cellStyle name="输入 3 2 15" xfId="2049"/>
    <cellStyle name="输入 3 2 20" xfId="2050"/>
    <cellStyle name="输入 3 2 2 11" xfId="2051"/>
    <cellStyle name="输入 3 2 2 12" xfId="2052"/>
    <cellStyle name="输入 3 2 2 13" xfId="2053"/>
    <cellStyle name="输入 3 2 2 15" xfId="2054"/>
    <cellStyle name="输入 3 2 2 20" xfId="2055"/>
    <cellStyle name="输入 3 2 2 16" xfId="2056"/>
    <cellStyle name="输入 3 2 2 21" xfId="2057"/>
    <cellStyle name="输入 3 2 2 17" xfId="2058"/>
    <cellStyle name="输入 3 2 2 22" xfId="2059"/>
    <cellStyle name="输入 3 2 2 18" xfId="2060"/>
    <cellStyle name="输入 3 2 2 23" xfId="2061"/>
    <cellStyle name="输入 3 2 2 19" xfId="2062"/>
    <cellStyle name="输入 3 2 2 24" xfId="2063"/>
    <cellStyle name="输入 3 2 2 2" xfId="2064"/>
    <cellStyle name="输入 3 2 2 25" xfId="2065"/>
    <cellStyle name="输入 3 2 2 30" xfId="2066"/>
    <cellStyle name="输入 3 2 2 26" xfId="2067"/>
    <cellStyle name="输入 3 2 2 31" xfId="2068"/>
    <cellStyle name="输入 3 2 2 3" xfId="2069"/>
    <cellStyle name="输入 3 2 2 4" xfId="2070"/>
    <cellStyle name="输入 3 2 2 5" xfId="2071"/>
    <cellStyle name="输入 3 2 2 8" xfId="2072"/>
    <cellStyle name="输入 3 2 2 9" xfId="2073"/>
    <cellStyle name="输入 3 2 29" xfId="2074"/>
    <cellStyle name="输入 3 2 34" xfId="2075"/>
    <cellStyle name="输入 3 2 3 10" xfId="2076"/>
    <cellStyle name="输入 3 2 3 11" xfId="2077"/>
    <cellStyle name="输入 3 2 3 12" xfId="2078"/>
    <cellStyle name="输入 3 2 3 13" xfId="2079"/>
    <cellStyle name="输入 3 2 3 14" xfId="2080"/>
    <cellStyle name="输入 3 2 3 15" xfId="2081"/>
    <cellStyle name="输入 3 2 3 20" xfId="2082"/>
    <cellStyle name="输入 3 2 3 16" xfId="2083"/>
    <cellStyle name="输入 3 2 3 21" xfId="2084"/>
    <cellStyle name="输入 3 2 3 17" xfId="2085"/>
    <cellStyle name="输入 3 2 3 22" xfId="2086"/>
    <cellStyle name="输入 3 2 3 19" xfId="2087"/>
    <cellStyle name="输入 3 2 3 24" xfId="2088"/>
    <cellStyle name="输入 3 2 3 27" xfId="2089"/>
    <cellStyle name="输入 3 2 3 32" xfId="2090"/>
    <cellStyle name="输入 3 2 3 28" xfId="2091"/>
    <cellStyle name="输入 3 2 3 33" xfId="2092"/>
    <cellStyle name="输入 3 2 3 29" xfId="2093"/>
    <cellStyle name="输入 3 2 3 34" xfId="2094"/>
    <cellStyle name="输入 3 2 35" xfId="2095"/>
    <cellStyle name="输入 3 2 36" xfId="2096"/>
    <cellStyle name="输入 3 2 37" xfId="2097"/>
    <cellStyle name="输入 3 2 4 10" xfId="2098"/>
    <cellStyle name="输入 3 2 4 11" xfId="2099"/>
    <cellStyle name="输入 3 2 4 12" xfId="2100"/>
    <cellStyle name="输入 3 2 4 13" xfId="2101"/>
    <cellStyle name="输入 3 2 4 14" xfId="2102"/>
    <cellStyle name="输入 3 2 4 15" xfId="2103"/>
    <cellStyle name="输入 3 2 4 20" xfId="2104"/>
    <cellStyle name="输入 3 2 4 16" xfId="2105"/>
    <cellStyle name="输入 3 2 4 21" xfId="2106"/>
    <cellStyle name="输入 3 2 4 17" xfId="2107"/>
    <cellStyle name="输入 3 2 4 22" xfId="2108"/>
    <cellStyle name="输入 3 2 4 18" xfId="2109"/>
    <cellStyle name="输入 3 2 4 23" xfId="2110"/>
    <cellStyle name="输入 3 2 4 19" xfId="2111"/>
    <cellStyle name="输入 3 2 4 24" xfId="2112"/>
    <cellStyle name="输入 3 2 4 2" xfId="2113"/>
    <cellStyle name="输入 3 2 4 25" xfId="2114"/>
    <cellStyle name="输入 3 2 4 30" xfId="2115"/>
    <cellStyle name="输入 3 2 4 26" xfId="2116"/>
    <cellStyle name="输入 3 2 4 31" xfId="2117"/>
    <cellStyle name="输入 3 2 4 27" xfId="2118"/>
    <cellStyle name="输入 3 2 4 32" xfId="2119"/>
    <cellStyle name="输入 3 2 4 28" xfId="2120"/>
    <cellStyle name="输入 3 2 4 33" xfId="2121"/>
    <cellStyle name="输入 3 2 4 29" xfId="2122"/>
    <cellStyle name="输入 3 2 4 34" xfId="2123"/>
    <cellStyle name="输入 3 2 4 3" xfId="2124"/>
    <cellStyle name="输入 3 2 4 4" xfId="2125"/>
    <cellStyle name="输入 3 2 5" xfId="2126"/>
    <cellStyle name="输入 3 2 8" xfId="2127"/>
    <cellStyle name="输入 3 2 9" xfId="2128"/>
    <cellStyle name="输入 3 3" xfId="2129"/>
    <cellStyle name="输入 3 3 10" xfId="2130"/>
    <cellStyle name="输入 3 3 11" xfId="2131"/>
    <cellStyle name="输入 3 3 12" xfId="2132"/>
    <cellStyle name="输入 3 3 13" xfId="2133"/>
    <cellStyle name="输入 3 3 14" xfId="2134"/>
    <cellStyle name="输入 3 3 15" xfId="2135"/>
    <cellStyle name="输入 3 3 20" xfId="2136"/>
    <cellStyle name="输入 3 3 2" xfId="2137"/>
    <cellStyle name="输入 3 3 16" xfId="2138"/>
    <cellStyle name="输入 3 3 21" xfId="2139"/>
    <cellStyle name="输入 3 3 17" xfId="2140"/>
    <cellStyle name="输入 3 3 22" xfId="2141"/>
    <cellStyle name="输入 3 3 18" xfId="2142"/>
    <cellStyle name="输入 3 3 23" xfId="2143"/>
    <cellStyle name="输入 3 3 31" xfId="2144"/>
    <cellStyle name="输入 3 3 26" xfId="2145"/>
    <cellStyle name="输入 3 3 32" xfId="2146"/>
    <cellStyle name="输入 3 3 27" xfId="2147"/>
    <cellStyle name="输入 3 3 33" xfId="2148"/>
    <cellStyle name="输入 3 3 28" xfId="2149"/>
    <cellStyle name="输入 3 3 34" xfId="2150"/>
    <cellStyle name="输入 3 3 29" xfId="2151"/>
    <cellStyle name="输入 3 3 3" xfId="2152"/>
    <cellStyle name="输入 3 3 4" xfId="2153"/>
    <cellStyle name="输入 3 3 5" xfId="2154"/>
    <cellStyle name="输入 3 3 6" xfId="2155"/>
    <cellStyle name="输入 3 3 7" xfId="2156"/>
    <cellStyle name="输入 3 3 8" xfId="2157"/>
    <cellStyle name="输入 3 3 9" xfId="2158"/>
    <cellStyle name="样式 1" xfId="2159"/>
    <cellStyle name="着色 2" xfId="2160"/>
    <cellStyle name="着色 3" xfId="2161"/>
    <cellStyle name="着色 4" xfId="2162"/>
    <cellStyle name="着色 5" xfId="2163"/>
    <cellStyle name="寘嬫愗傝_Region Orders (2)" xfId="2164"/>
    <cellStyle name="注释 2 2 10" xfId="2165"/>
    <cellStyle name="注释 2 2 11" xfId="2166"/>
    <cellStyle name="注释 3 2 4 2" xfId="2167"/>
    <cellStyle name="注释 2 2 12" xfId="2168"/>
    <cellStyle name="注释 3 2 4 3" xfId="2169"/>
    <cellStyle name="注释 2 2 13" xfId="2170"/>
    <cellStyle name="注释 3 2 4 4" xfId="2171"/>
    <cellStyle name="注释 2 2 14" xfId="2172"/>
    <cellStyle name="注释 3 2 4 5" xfId="2173"/>
    <cellStyle name="注释 2 2 20" xfId="2174"/>
    <cellStyle name="注释 2 2 15" xfId="2175"/>
    <cellStyle name="注释 3 2 4 6" xfId="2176"/>
    <cellStyle name="注释 2 2 21" xfId="2177"/>
    <cellStyle name="注释 2 2 16" xfId="2178"/>
    <cellStyle name="注释 3 2 4 7" xfId="2179"/>
    <cellStyle name="注释 2 2 22" xfId="2180"/>
    <cellStyle name="注释 2 2 17" xfId="2181"/>
    <cellStyle name="注释 3 2 4 8" xfId="2182"/>
    <cellStyle name="注释 2 2 23" xfId="2183"/>
    <cellStyle name="注释 2 2 18" xfId="2184"/>
    <cellStyle name="注释 3 2 4 9" xfId="2185"/>
    <cellStyle name="注释 2 2 24" xfId="2186"/>
    <cellStyle name="注释 2 2 19" xfId="2187"/>
    <cellStyle name="注释 2 2 2 10" xfId="2188"/>
    <cellStyle name="注释 2 2 2 11" xfId="2189"/>
    <cellStyle name="注释 2 2 2 12" xfId="2190"/>
    <cellStyle name="注释 2 2 2 13" xfId="2191"/>
    <cellStyle name="注释 2 2 2 2" xfId="2192"/>
    <cellStyle name="注释 2 2 2 32" xfId="2193"/>
    <cellStyle name="注释 2 2 2 27" xfId="2194"/>
    <cellStyle name="注释 2 2 2 33" xfId="2195"/>
    <cellStyle name="注释 2 2 2 28" xfId="2196"/>
    <cellStyle name="注释 2 2 2 34" xfId="2197"/>
    <cellStyle name="注释 2 2 2 29" xfId="2198"/>
    <cellStyle name="注释 2 2 2 3" xfId="2199"/>
    <cellStyle name="注释 2 2 2 4" xfId="2200"/>
    <cellStyle name="注释 2 2 2 5" xfId="2201"/>
    <cellStyle name="注释 2 2 2 6" xfId="2202"/>
    <cellStyle name="注释 2 2 2 7" xfId="2203"/>
    <cellStyle name="注释 2 2 2 8" xfId="2204"/>
    <cellStyle name="注释 2 2 2 9" xfId="2205"/>
    <cellStyle name="注释 2 2 30" xfId="2206"/>
    <cellStyle name="注释 2 2 25" xfId="2207"/>
    <cellStyle name="注释 2 2 31" xfId="2208"/>
    <cellStyle name="注释 2 2 26" xfId="2209"/>
    <cellStyle name="注释 2 2 32" xfId="2210"/>
    <cellStyle name="注释 2 2 27" xfId="2211"/>
    <cellStyle name="注释 2 2 33" xfId="2212"/>
    <cellStyle name="注释 2 2 28" xfId="2213"/>
    <cellStyle name="注释 2 2 34" xfId="2214"/>
    <cellStyle name="注释 2 2 29" xfId="2215"/>
    <cellStyle name="注释 2 2 3 10" xfId="2216"/>
    <cellStyle name="注释 2 2 3 11" xfId="2217"/>
    <cellStyle name="注释 2 2 3 12" xfId="2218"/>
    <cellStyle name="注释 2 2 3 13" xfId="2219"/>
    <cellStyle name="注释 2 2 3 14" xfId="2220"/>
    <cellStyle name="注释 2 2 3 20" xfId="2221"/>
    <cellStyle name="注释 2 2 3 15" xfId="2222"/>
    <cellStyle name="注释 2 2 3 22" xfId="2223"/>
    <cellStyle name="注释 2 2 3 17" xfId="2224"/>
    <cellStyle name="注释 2 2 3 23" xfId="2225"/>
    <cellStyle name="注释 2 2 3 18" xfId="2226"/>
    <cellStyle name="注释 2 2 3 24" xfId="2227"/>
    <cellStyle name="注释 2 2 3 19" xfId="2228"/>
    <cellStyle name="注释 2 2 3 2" xfId="2229"/>
    <cellStyle name="注释 2 2 3 30" xfId="2230"/>
    <cellStyle name="注释 2 2 3 25" xfId="2231"/>
    <cellStyle name="注释 2 2 3 31" xfId="2232"/>
    <cellStyle name="注释 2 2 3 26" xfId="2233"/>
    <cellStyle name="注释 2 2 3 32" xfId="2234"/>
    <cellStyle name="注释 2 2 3 27" xfId="2235"/>
    <cellStyle name="注释 2 2 3 33" xfId="2236"/>
    <cellStyle name="注释 2 2 3 28" xfId="2237"/>
    <cellStyle name="注释 2 2 3 34" xfId="2238"/>
    <cellStyle name="注释 2 2 3 29" xfId="2239"/>
    <cellStyle name="注释 2 2 3 3" xfId="2240"/>
    <cellStyle name="注释 2 2 3 4" xfId="2241"/>
    <cellStyle name="注释 2 2 3 5" xfId="2242"/>
    <cellStyle name="注释 2 2 3 6" xfId="2243"/>
    <cellStyle name="注释 2 2 3 7" xfId="2244"/>
    <cellStyle name="注释 2 2 3 8" xfId="2245"/>
    <cellStyle name="注释 2 2 3 9" xfId="2246"/>
    <cellStyle name="注释 2 2 35" xfId="2247"/>
    <cellStyle name="注释 2 2 36" xfId="2248"/>
    <cellStyle name="注释 2 2 37" xfId="2249"/>
    <cellStyle name="注释 2 2 4 10" xfId="2250"/>
    <cellStyle name="注释 2 2 4 11" xfId="2251"/>
    <cellStyle name="注释 2 2 4 2" xfId="2252"/>
    <cellStyle name="注释 2 2 4 3" xfId="2253"/>
    <cellStyle name="注释 2 2 4 4" xfId="2254"/>
    <cellStyle name="注释 2 2 4 5" xfId="2255"/>
    <cellStyle name="注释 2 2 4 6" xfId="2256"/>
    <cellStyle name="注释 2 2 4 7" xfId="2257"/>
    <cellStyle name="注释 2 2 4 8" xfId="2258"/>
    <cellStyle name="注释 2 2 4 9" xfId="2259"/>
    <cellStyle name="注释 3 2 13" xfId="2260"/>
    <cellStyle name="注释 2 2 5" xfId="2261"/>
    <cellStyle name="注释 3 2 20" xfId="2262"/>
    <cellStyle name="注释 3 2 15" xfId="2263"/>
    <cellStyle name="注释 2 2 7" xfId="2264"/>
    <cellStyle name="注释 3 2 21" xfId="2265"/>
    <cellStyle name="注释 3 2 16" xfId="2266"/>
    <cellStyle name="注释 2 2 8" xfId="2267"/>
    <cellStyle name="注释 3 2 22" xfId="2268"/>
    <cellStyle name="注释 3 2 17" xfId="2269"/>
    <cellStyle name="注释 2 2 9" xfId="2270"/>
    <cellStyle name="注释 2 3 10" xfId="2271"/>
    <cellStyle name="注释 2 3 11" xfId="2272"/>
    <cellStyle name="注释 2 3 12" xfId="2273"/>
    <cellStyle name="注释 2 3 13" xfId="2274"/>
    <cellStyle name="注释 2 3 14" xfId="2275"/>
    <cellStyle name="注释 2 3 20" xfId="2276"/>
    <cellStyle name="注释 2 3 15" xfId="2277"/>
    <cellStyle name="注释 2 3 21" xfId="2278"/>
    <cellStyle name="注释 2 3 16" xfId="2279"/>
    <cellStyle name="注释 2 3 22" xfId="2280"/>
    <cellStyle name="注释 2 3 17" xfId="2281"/>
    <cellStyle name="注释 2 3 23" xfId="2282"/>
    <cellStyle name="注释 2 3 18" xfId="2283"/>
    <cellStyle name="注释 2 3 24" xfId="2284"/>
    <cellStyle name="注释 2 3 19" xfId="2285"/>
    <cellStyle name="注释 2 3 2" xfId="2286"/>
    <cellStyle name="注释 2 3 30" xfId="2287"/>
    <cellStyle name="注释 2 3 25" xfId="2288"/>
    <cellStyle name="注释 2 3 31" xfId="2289"/>
    <cellStyle name="注释 2 3 26" xfId="2290"/>
    <cellStyle name="注释 2 3 32" xfId="2291"/>
    <cellStyle name="注释 2 3 27" xfId="2292"/>
    <cellStyle name="注释 2 3 34" xfId="2293"/>
    <cellStyle name="注释 2 3 29" xfId="2294"/>
    <cellStyle name="注释 2 3 3" xfId="2295"/>
    <cellStyle name="注释 2 3 4" xfId="2296"/>
    <cellStyle name="注释 2 3 5" xfId="2297"/>
    <cellStyle name="注释 2 3 6" xfId="2298"/>
    <cellStyle name="注释 2 3 7" xfId="2299"/>
    <cellStyle name="注释 2 3 8" xfId="2300"/>
    <cellStyle name="注释 2 3 9" xfId="2301"/>
    <cellStyle name="注释 3 2" xfId="2302"/>
    <cellStyle name="注释 3 2 23" xfId="2303"/>
    <cellStyle name="注释 3 2 18" xfId="2304"/>
    <cellStyle name="注释 3 2 24" xfId="2305"/>
    <cellStyle name="注释 3 2 19" xfId="2306"/>
    <cellStyle name="注释 3 2 2" xfId="2307"/>
    <cellStyle name="注释 3 2 2 10" xfId="2308"/>
    <cellStyle name="注释 3 2 2 11" xfId="2309"/>
    <cellStyle name="注释 3 2 2 12" xfId="2310"/>
    <cellStyle name="注释 3 2 2 13" xfId="2311"/>
    <cellStyle name="注释 3 2 2 14" xfId="2312"/>
    <cellStyle name="注释 3 2 2 20" xfId="2313"/>
    <cellStyle name="注释 3 2 2 15" xfId="2314"/>
    <cellStyle name="注释 3 2 2 21" xfId="2315"/>
    <cellStyle name="注释 3 2 2 16" xfId="2316"/>
    <cellStyle name="注释 3 2 2 22" xfId="2317"/>
    <cellStyle name="注释 3 2 2 17" xfId="2318"/>
    <cellStyle name="注释 3 2 2 23" xfId="2319"/>
    <cellStyle name="注释 3 2 2 18" xfId="2320"/>
    <cellStyle name="注释 3 2 2 24" xfId="2321"/>
    <cellStyle name="注释 3 2 2 19" xfId="2322"/>
    <cellStyle name="注释 3 2 2 2" xfId="2323"/>
    <cellStyle name="注释 3 2 2 30" xfId="2324"/>
    <cellStyle name="注释 3 2 2 25" xfId="2325"/>
    <cellStyle name="注释 3 2 2 3" xfId="2326"/>
    <cellStyle name="注释 3 2 2 4" xfId="2327"/>
    <cellStyle name="注释 3 2 2 5" xfId="2328"/>
    <cellStyle name="注释 3 2 2 6" xfId="2329"/>
    <cellStyle name="注释 3 2 2 7" xfId="2330"/>
    <cellStyle name="注释 3 2 2 8" xfId="2331"/>
    <cellStyle name="注释 3 2 30" xfId="2332"/>
    <cellStyle name="注释 3 2 25" xfId="2333"/>
    <cellStyle name="注释 3 2 31" xfId="2334"/>
    <cellStyle name="注释 3 2 26" xfId="2335"/>
    <cellStyle name="注释 3 2 32" xfId="2336"/>
    <cellStyle name="注释 3 2 27" xfId="2337"/>
    <cellStyle name="注释 3 2 33" xfId="2338"/>
    <cellStyle name="注释 3 2 28" xfId="2339"/>
    <cellStyle name="注释 3 2 34" xfId="2340"/>
    <cellStyle name="注释 3 2 29" xfId="2341"/>
    <cellStyle name="注释 3 2 3" xfId="2342"/>
    <cellStyle name="注释 3 2 3 10" xfId="2343"/>
    <cellStyle name="注释 3 2 3 11" xfId="2344"/>
    <cellStyle name="注释 3 2 3 12" xfId="2345"/>
    <cellStyle name="注释 3 2 3 13" xfId="2346"/>
    <cellStyle name="注释 3 2 3 14" xfId="2347"/>
    <cellStyle name="注释 3 2 3 20" xfId="2348"/>
    <cellStyle name="注释 3 2 3 15" xfId="2349"/>
    <cellStyle name="注释 3 2 3 21" xfId="2350"/>
    <cellStyle name="注释 3 2 3 16" xfId="2351"/>
    <cellStyle name="注释 3 2 3 22" xfId="2352"/>
    <cellStyle name="注释 3 2 3 17" xfId="2353"/>
    <cellStyle name="注释 3 2 3 23" xfId="2354"/>
    <cellStyle name="注释 3 2 3 18" xfId="2355"/>
    <cellStyle name="注释 3 2 3 24" xfId="2356"/>
    <cellStyle name="注释 3 2 3 19" xfId="2357"/>
    <cellStyle name="注释 3 2 3 2" xfId="2358"/>
    <cellStyle name="注释 3 2 3 30" xfId="2359"/>
    <cellStyle name="注释 3 2 3 25" xfId="2360"/>
    <cellStyle name="注释 3 2 3 31" xfId="2361"/>
    <cellStyle name="注释 3 2 3 26" xfId="2362"/>
    <cellStyle name="注释 3 2 3 32" xfId="2363"/>
    <cellStyle name="注释 3 2 3 27" xfId="2364"/>
    <cellStyle name="注释 3 2 3 33" xfId="2365"/>
    <cellStyle name="注释 3 2 3 28" xfId="2366"/>
    <cellStyle name="注释 3 2 3 34" xfId="2367"/>
    <cellStyle name="注释 3 2 3 29" xfId="2368"/>
    <cellStyle name="注释 3 2 3 3" xfId="2369"/>
    <cellStyle name="注释 3 2 3 4" xfId="2370"/>
    <cellStyle name="注释 3 2 3 5" xfId="2371"/>
    <cellStyle name="注释 3 2 3 6" xfId="2372"/>
    <cellStyle name="注释 3 2 3 7" xfId="2373"/>
    <cellStyle name="注释 3 2 3 8" xfId="2374"/>
    <cellStyle name="注释 3 2 3 9" xfId="2375"/>
    <cellStyle name="注释 3 2 35" xfId="2376"/>
    <cellStyle name="注释 3 2 36" xfId="2377"/>
    <cellStyle name="注释 3 2 37" xfId="2378"/>
    <cellStyle name="注释 3 2 4" xfId="2379"/>
    <cellStyle name="注释 3 2 4 10" xfId="2380"/>
    <cellStyle name="注释 3 2 4 11" xfId="2381"/>
    <cellStyle name="注释 3 2 5" xfId="2382"/>
    <cellStyle name="注释 3 2 6" xfId="2383"/>
    <cellStyle name="注释 3 2 7" xfId="2384"/>
    <cellStyle name="注释 3 2 8" xfId="2385"/>
    <cellStyle name="注释 3 2 9" xfId="2386"/>
    <cellStyle name="注释 3 3" xfId="2387"/>
    <cellStyle name="注释 3 3 13" xfId="2388"/>
    <cellStyle name="注释 3 3 21" xfId="2389"/>
    <cellStyle name="注释 3 3 16" xfId="2390"/>
    <cellStyle name="注释 3 3 22" xfId="2391"/>
    <cellStyle name="注释 3 3 17" xfId="2392"/>
    <cellStyle name="注释 3 3 23" xfId="2393"/>
    <cellStyle name="注释 3 3 18" xfId="2394"/>
    <cellStyle name="注释 3 3 24" xfId="2395"/>
    <cellStyle name="注释 3 3 19" xfId="2396"/>
    <cellStyle name="注释 3 3 2" xfId="2397"/>
    <cellStyle name="注释 3 3 30" xfId="2398"/>
    <cellStyle name="注释 3 3 25" xfId="2399"/>
    <cellStyle name="注释 3 3 31" xfId="2400"/>
    <cellStyle name="注释 3 3 26" xfId="2401"/>
    <cellStyle name="注释 3 3 32" xfId="2402"/>
    <cellStyle name="注释 3 3 27" xfId="2403"/>
    <cellStyle name="注释 3 3 33" xfId="2404"/>
    <cellStyle name="注释 3 3 28" xfId="2405"/>
    <cellStyle name="注释 3 3 34" xfId="2406"/>
    <cellStyle name="注释 3 3 29" xfId="2407"/>
    <cellStyle name="注释 3 3 3" xfId="2408"/>
    <cellStyle name="注释 3 3 4" xfId="2409"/>
    <cellStyle name="注释 3 3 5" xfId="2410"/>
    <cellStyle name="注释 3 3 6" xfId="2411"/>
    <cellStyle name="注释 3 3 7" xfId="2412"/>
    <cellStyle name="注释 3 3 8" xfId="2413"/>
    <cellStyle name="注释 3 3 9" xfId="241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M146"/>
  <sheetViews>
    <sheetView tabSelected="1" workbookViewId="0">
      <pane xSplit="5" ySplit="9" topLeftCell="F142" activePane="bottomRight" state="frozen"/>
      <selection/>
      <selection pane="topRight"/>
      <selection pane="bottomLeft"/>
      <selection pane="bottomRight" activeCell="F71" sqref="$A71:$XFD71"/>
    </sheetView>
  </sheetViews>
  <sheetFormatPr defaultColWidth="9" defaultRowHeight="12"/>
  <cols>
    <col min="1" max="1" width="5.5" style="9" customWidth="1"/>
    <col min="2" max="2" width="3.375" style="10" customWidth="1"/>
    <col min="3" max="3" width="3.375" style="9" customWidth="1"/>
    <col min="4" max="4" width="2.5" style="9" customWidth="1"/>
    <col min="5" max="5" width="11.125" style="9" customWidth="1"/>
    <col min="6" max="6" width="22.25" style="11" customWidth="1"/>
    <col min="7" max="7" width="17.5" style="12" customWidth="1"/>
    <col min="8" max="8" width="15.375" style="13" customWidth="1"/>
    <col min="9" max="9" width="14.625" style="13" customWidth="1"/>
    <col min="10" max="10" width="15.75" style="9" customWidth="1"/>
    <col min="11" max="18" width="13.875" style="13" customWidth="1"/>
    <col min="19" max="19" width="12.875" style="13" customWidth="1"/>
    <col min="20" max="16384" width="9" style="9"/>
  </cols>
  <sheetData>
    <row r="1" s="1" customFormat="1" ht="42" customHeight="1" spans="1:19">
      <c r="A1" s="14" t="s">
        <v>0</v>
      </c>
      <c r="B1" s="14"/>
      <c r="C1" s="14"/>
      <c r="D1" s="14"/>
      <c r="E1" s="14"/>
      <c r="F1" s="14"/>
      <c r="G1" s="14"/>
      <c r="H1" s="14"/>
      <c r="I1" s="14"/>
      <c r="J1" s="14"/>
      <c r="K1" s="14"/>
      <c r="L1" s="14"/>
      <c r="M1" s="14"/>
      <c r="N1" s="14"/>
      <c r="O1" s="14"/>
      <c r="P1" s="14"/>
      <c r="Q1" s="14"/>
      <c r="R1" s="14"/>
      <c r="S1" s="14"/>
    </row>
    <row r="2" s="2" customFormat="1" ht="22.5" spans="1:19">
      <c r="A2" s="14"/>
      <c r="B2" s="14"/>
      <c r="C2" s="14"/>
      <c r="D2" s="14"/>
      <c r="E2" s="14"/>
      <c r="F2" s="15"/>
      <c r="G2" s="15"/>
      <c r="H2" s="14"/>
      <c r="I2" s="14"/>
      <c r="J2" s="14"/>
      <c r="K2" s="14"/>
      <c r="L2" s="14"/>
      <c r="M2" s="14"/>
      <c r="N2" s="14"/>
      <c r="O2" s="14"/>
      <c r="P2" s="14"/>
      <c r="Q2" s="14"/>
      <c r="R2" s="100"/>
      <c r="S2" s="101" t="s">
        <v>1</v>
      </c>
    </row>
    <row r="3" s="1" customFormat="1" spans="1:19">
      <c r="A3" s="16" t="s">
        <v>2</v>
      </c>
      <c r="B3" s="17" t="s">
        <v>3</v>
      </c>
      <c r="C3" s="17"/>
      <c r="D3" s="17"/>
      <c r="E3" s="17"/>
      <c r="F3" s="18" t="s">
        <v>4</v>
      </c>
      <c r="G3" s="19" t="s">
        <v>5</v>
      </c>
      <c r="H3" s="20" t="s">
        <v>6</v>
      </c>
      <c r="I3" s="20" t="s">
        <v>7</v>
      </c>
      <c r="J3" s="92" t="s">
        <v>8</v>
      </c>
      <c r="K3" s="93" t="s">
        <v>9</v>
      </c>
      <c r="L3" s="93" t="s">
        <v>10</v>
      </c>
      <c r="M3" s="93" t="s">
        <v>11</v>
      </c>
      <c r="N3" s="93" t="s">
        <v>12</v>
      </c>
      <c r="O3" s="93" t="s">
        <v>13</v>
      </c>
      <c r="P3" s="93" t="s">
        <v>14</v>
      </c>
      <c r="Q3" s="93" t="s">
        <v>15</v>
      </c>
      <c r="R3" s="102" t="s">
        <v>16</v>
      </c>
      <c r="S3" s="20" t="s">
        <v>17</v>
      </c>
    </row>
    <row r="4" s="1" customFormat="1" ht="24" spans="1:19">
      <c r="A4" s="16"/>
      <c r="B4" s="17"/>
      <c r="C4" s="17"/>
      <c r="D4" s="17"/>
      <c r="E4" s="17"/>
      <c r="F4" s="18"/>
      <c r="G4" s="21"/>
      <c r="H4" s="20"/>
      <c r="I4" s="20" t="s">
        <v>18</v>
      </c>
      <c r="J4" s="94"/>
      <c r="K4" s="93"/>
      <c r="L4" s="93"/>
      <c r="M4" s="93"/>
      <c r="N4" s="93"/>
      <c r="O4" s="93"/>
      <c r="P4" s="93"/>
      <c r="Q4" s="93"/>
      <c r="R4" s="103"/>
      <c r="S4" s="20"/>
    </row>
    <row r="5" s="3" customFormat="1" ht="26.1" customHeight="1" spans="1:19">
      <c r="A5" s="22" t="s">
        <v>19</v>
      </c>
      <c r="B5" s="22"/>
      <c r="C5" s="22"/>
      <c r="D5" s="22"/>
      <c r="E5" s="22"/>
      <c r="F5" s="23"/>
      <c r="G5" s="23"/>
      <c r="H5" s="24"/>
      <c r="I5" s="24"/>
      <c r="J5" s="24"/>
      <c r="K5" s="24"/>
      <c r="L5" s="24"/>
      <c r="M5" s="24"/>
      <c r="N5" s="24"/>
      <c r="O5" s="24"/>
      <c r="P5" s="24"/>
      <c r="Q5" s="24"/>
      <c r="R5" s="24"/>
      <c r="S5" s="24"/>
    </row>
    <row r="6" s="3" customFormat="1" ht="26.1" customHeight="1" spans="1:19">
      <c r="A6" s="22" t="s">
        <v>20</v>
      </c>
      <c r="B6" s="22"/>
      <c r="C6" s="22"/>
      <c r="D6" s="22"/>
      <c r="E6" s="22"/>
      <c r="F6" s="23"/>
      <c r="G6" s="23"/>
      <c r="H6" s="24">
        <f>H8+H107+H137+H142</f>
        <v>240730.63</v>
      </c>
      <c r="I6" s="24"/>
      <c r="J6" s="24">
        <f>J8+J107+J137+J142</f>
        <v>240730.63</v>
      </c>
      <c r="K6" s="24">
        <f t="shared" ref="K6:R6" si="0">K8+K107+K137+K142</f>
        <v>40320.18</v>
      </c>
      <c r="L6" s="24">
        <f t="shared" si="0"/>
        <v>26484.21</v>
      </c>
      <c r="M6" s="24">
        <f t="shared" si="0"/>
        <v>23026.11</v>
      </c>
      <c r="N6" s="24">
        <f t="shared" si="0"/>
        <v>31912.32</v>
      </c>
      <c r="O6" s="24">
        <f t="shared" si="0"/>
        <v>37839.75</v>
      </c>
      <c r="P6" s="24">
        <f t="shared" si="0"/>
        <v>32763.65</v>
      </c>
      <c r="Q6" s="24">
        <f t="shared" si="0"/>
        <v>22554.52</v>
      </c>
      <c r="R6" s="24">
        <f t="shared" si="0"/>
        <v>25829.89</v>
      </c>
      <c r="S6" s="24"/>
    </row>
    <row r="7" s="3" customFormat="1" ht="26.1" customHeight="1" spans="1:19">
      <c r="A7" s="22" t="s">
        <v>18</v>
      </c>
      <c r="B7" s="22"/>
      <c r="C7" s="22"/>
      <c r="D7" s="22"/>
      <c r="E7" s="22"/>
      <c r="F7" s="23"/>
      <c r="G7" s="23"/>
      <c r="H7" s="24">
        <f>H9+H108+H138+H143</f>
        <v>126603.22</v>
      </c>
      <c r="I7" s="24">
        <f>I9+I108+I138+I143</f>
        <v>126603.22</v>
      </c>
      <c r="J7" s="24">
        <f t="shared" ref="J7:R7" si="1">J9+J108+J138+J143</f>
        <v>126603.22</v>
      </c>
      <c r="K7" s="24">
        <f t="shared" si="1"/>
        <v>28387.1</v>
      </c>
      <c r="L7" s="24">
        <f t="shared" si="1"/>
        <v>13472.56</v>
      </c>
      <c r="M7" s="24">
        <f t="shared" si="1"/>
        <v>12710.4</v>
      </c>
      <c r="N7" s="24">
        <f t="shared" si="1"/>
        <v>14329.25</v>
      </c>
      <c r="O7" s="24">
        <f t="shared" si="1"/>
        <v>21110.31</v>
      </c>
      <c r="P7" s="24">
        <f t="shared" si="1"/>
        <v>16314.57</v>
      </c>
      <c r="Q7" s="24">
        <f t="shared" si="1"/>
        <v>12567.66</v>
      </c>
      <c r="R7" s="24">
        <f t="shared" si="1"/>
        <v>7711.37</v>
      </c>
      <c r="S7" s="104"/>
    </row>
    <row r="8" s="3" customFormat="1" ht="26.1" customHeight="1" spans="1:19">
      <c r="A8" s="25" t="s">
        <v>21</v>
      </c>
      <c r="B8" s="25"/>
      <c r="C8" s="25"/>
      <c r="D8" s="25"/>
      <c r="E8" s="25"/>
      <c r="F8" s="23"/>
      <c r="G8" s="23"/>
      <c r="H8" s="26">
        <f>H10+H21+H38+H45+H47+H51+H57+H59+H61+H63+H68+H70+H74+H84</f>
        <v>174972.35</v>
      </c>
      <c r="I8" s="24">
        <v>88408.01</v>
      </c>
      <c r="J8" s="26">
        <f t="shared" ref="J8:R8" si="2">J10+J21+J38+J45+J47+J51+J57+J59+J61+J63+J68+J70+J74+J84</f>
        <v>174972.35</v>
      </c>
      <c r="K8" s="26">
        <f t="shared" si="2"/>
        <v>27812.93</v>
      </c>
      <c r="L8" s="26">
        <f t="shared" si="2"/>
        <v>20854.17</v>
      </c>
      <c r="M8" s="26">
        <f t="shared" si="2"/>
        <v>17038.8</v>
      </c>
      <c r="N8" s="26">
        <f t="shared" si="2"/>
        <v>21798.19</v>
      </c>
      <c r="O8" s="26">
        <f t="shared" si="2"/>
        <v>27624.85</v>
      </c>
      <c r="P8" s="26">
        <f t="shared" si="2"/>
        <v>22837.31</v>
      </c>
      <c r="Q8" s="26">
        <f t="shared" si="2"/>
        <v>17385.51</v>
      </c>
      <c r="R8" s="26">
        <f t="shared" si="2"/>
        <v>19620.59</v>
      </c>
      <c r="S8" s="24"/>
    </row>
    <row r="9" s="3" customFormat="1" ht="26.1" customHeight="1" spans="1:19">
      <c r="A9" s="25" t="s">
        <v>22</v>
      </c>
      <c r="B9" s="25"/>
      <c r="C9" s="25"/>
      <c r="D9" s="25"/>
      <c r="E9" s="25"/>
      <c r="F9" s="23"/>
      <c r="G9" s="23"/>
      <c r="H9" s="24">
        <f>H10+H46+H58+H78</f>
        <v>88408.01</v>
      </c>
      <c r="I9" s="24">
        <f>I10+I40+I56+I74</f>
        <v>88408.01</v>
      </c>
      <c r="J9" s="24">
        <f t="shared" ref="J9:R9" si="3">J10+J46+J58+J78</f>
        <v>88408.01</v>
      </c>
      <c r="K9" s="24">
        <f t="shared" si="3"/>
        <v>19199.31</v>
      </c>
      <c r="L9" s="24">
        <f t="shared" si="3"/>
        <v>9972.99</v>
      </c>
      <c r="M9" s="24">
        <f t="shared" si="3"/>
        <v>9335.16</v>
      </c>
      <c r="N9" s="24">
        <f t="shared" si="3"/>
        <v>10088.9</v>
      </c>
      <c r="O9" s="24">
        <f t="shared" si="3"/>
        <v>14407.72</v>
      </c>
      <c r="P9" s="24">
        <f t="shared" si="3"/>
        <v>11655.43</v>
      </c>
      <c r="Q9" s="24">
        <f t="shared" si="3"/>
        <v>9774.13</v>
      </c>
      <c r="R9" s="24">
        <f t="shared" si="3"/>
        <v>3974.37</v>
      </c>
      <c r="S9" s="24"/>
    </row>
    <row r="10" s="4" customFormat="1" ht="26.1" customHeight="1" spans="1:19">
      <c r="A10" s="27">
        <v>1</v>
      </c>
      <c r="B10" s="28" t="s">
        <v>23</v>
      </c>
      <c r="C10" s="28"/>
      <c r="D10" s="28"/>
      <c r="E10" s="28"/>
      <c r="F10" s="29"/>
      <c r="G10" s="29"/>
      <c r="H10" s="30">
        <f>J10</f>
        <v>84487.01</v>
      </c>
      <c r="I10" s="30">
        <f>J10</f>
        <v>84487.01</v>
      </c>
      <c r="J10" s="30">
        <f>K10+L10+M10+N10+O10+P10+Q10+R10</f>
        <v>84487.01</v>
      </c>
      <c r="K10" s="30">
        <f>K11+K12+K13+K14+K15+K16+K17+K18</f>
        <v>18917.63</v>
      </c>
      <c r="L10" s="30">
        <f t="shared" ref="L10:R10" si="4">L11+L12+L13+L14+L15+L16+L17+L18</f>
        <v>9583.78</v>
      </c>
      <c r="M10" s="30">
        <f t="shared" si="4"/>
        <v>9015.13</v>
      </c>
      <c r="N10" s="30">
        <f t="shared" si="4"/>
        <v>9260.58</v>
      </c>
      <c r="O10" s="30">
        <f t="shared" si="4"/>
        <v>13852.12</v>
      </c>
      <c r="P10" s="30">
        <f t="shared" si="4"/>
        <v>10527.31</v>
      </c>
      <c r="Q10" s="30">
        <f t="shared" si="4"/>
        <v>9356.09</v>
      </c>
      <c r="R10" s="30">
        <f t="shared" si="4"/>
        <v>3974.37</v>
      </c>
      <c r="S10" s="105"/>
    </row>
    <row r="11" s="5" customFormat="1" ht="26.1" customHeight="1" spans="1:19">
      <c r="A11" s="31"/>
      <c r="B11" s="32" t="s">
        <v>24</v>
      </c>
      <c r="C11" s="33"/>
      <c r="D11" s="33"/>
      <c r="E11" s="34"/>
      <c r="F11" s="35" t="s">
        <v>25</v>
      </c>
      <c r="G11" s="35" t="s">
        <v>26</v>
      </c>
      <c r="H11" s="30">
        <f t="shared" ref="H11:H74" si="5">J11</f>
        <v>44489.05</v>
      </c>
      <c r="I11" s="30">
        <f t="shared" ref="I11:I18" si="6">J11</f>
        <v>44489.05</v>
      </c>
      <c r="J11" s="30">
        <f t="shared" ref="J11:J74" si="7">K11+L11+M11+N11+O11+P11+Q11+R11</f>
        <v>44489.05</v>
      </c>
      <c r="K11" s="95">
        <v>11302.57</v>
      </c>
      <c r="L11" s="95">
        <v>4461.16</v>
      </c>
      <c r="M11" s="95">
        <v>5305.67</v>
      </c>
      <c r="N11" s="95">
        <v>4376.42</v>
      </c>
      <c r="O11" s="95">
        <v>8220.13</v>
      </c>
      <c r="P11" s="95">
        <v>5830.28</v>
      </c>
      <c r="Q11" s="95">
        <v>4992.82</v>
      </c>
      <c r="R11" s="95"/>
      <c r="S11" s="95"/>
    </row>
    <row r="12" s="5" customFormat="1" ht="26.1" customHeight="1" spans="1:19">
      <c r="A12" s="31"/>
      <c r="B12" s="36"/>
      <c r="C12" s="37"/>
      <c r="D12" s="37"/>
      <c r="E12" s="38"/>
      <c r="F12" s="35" t="s">
        <v>27</v>
      </c>
      <c r="G12" s="35" t="s">
        <v>28</v>
      </c>
      <c r="H12" s="30">
        <f t="shared" si="5"/>
        <v>26864</v>
      </c>
      <c r="I12" s="30">
        <f t="shared" si="6"/>
        <v>26864</v>
      </c>
      <c r="J12" s="30">
        <f t="shared" si="7"/>
        <v>26864</v>
      </c>
      <c r="K12" s="95">
        <v>6829.62</v>
      </c>
      <c r="L12" s="95">
        <v>2634.63</v>
      </c>
      <c r="M12" s="95">
        <v>2079.57</v>
      </c>
      <c r="N12" s="95">
        <v>4123.04</v>
      </c>
      <c r="O12" s="95">
        <v>5069.66</v>
      </c>
      <c r="P12" s="95">
        <v>1515.03</v>
      </c>
      <c r="Q12" s="95">
        <v>2477.08</v>
      </c>
      <c r="R12" s="95">
        <v>2135.37</v>
      </c>
      <c r="S12" s="95"/>
    </row>
    <row r="13" s="5" customFormat="1" ht="26.1" customHeight="1" spans="1:19">
      <c r="A13" s="31"/>
      <c r="B13" s="32" t="s">
        <v>29</v>
      </c>
      <c r="C13" s="33"/>
      <c r="D13" s="33"/>
      <c r="E13" s="34"/>
      <c r="F13" s="35" t="s">
        <v>25</v>
      </c>
      <c r="G13" s="35" t="s">
        <v>26</v>
      </c>
      <c r="H13" s="30">
        <f t="shared" si="5"/>
        <v>3751.52</v>
      </c>
      <c r="I13" s="30">
        <f t="shared" si="6"/>
        <v>3751.52</v>
      </c>
      <c r="J13" s="30">
        <f t="shared" si="7"/>
        <v>3751.52</v>
      </c>
      <c r="K13" s="95">
        <v>140.46</v>
      </c>
      <c r="L13" s="95">
        <v>955.34</v>
      </c>
      <c r="M13" s="95">
        <v>742.06</v>
      </c>
      <c r="N13" s="95">
        <v>90.63</v>
      </c>
      <c r="O13" s="95">
        <v>79.97</v>
      </c>
      <c r="P13" s="95">
        <v>1166.28</v>
      </c>
      <c r="Q13" s="95">
        <v>576.78</v>
      </c>
      <c r="R13" s="95"/>
      <c r="S13" s="95"/>
    </row>
    <row r="14" s="5" customFormat="1" ht="26.1" customHeight="1" spans="1:19">
      <c r="A14" s="31"/>
      <c r="B14" s="36"/>
      <c r="C14" s="37"/>
      <c r="D14" s="37"/>
      <c r="E14" s="38"/>
      <c r="F14" s="35" t="s">
        <v>27</v>
      </c>
      <c r="G14" s="35" t="s">
        <v>28</v>
      </c>
      <c r="H14" s="30">
        <f t="shared" si="5"/>
        <v>5673.67</v>
      </c>
      <c r="I14" s="30">
        <f t="shared" si="6"/>
        <v>5673.67</v>
      </c>
      <c r="J14" s="30">
        <f t="shared" si="7"/>
        <v>5673.67</v>
      </c>
      <c r="K14" s="95">
        <v>644.98</v>
      </c>
      <c r="L14" s="95">
        <v>1042.88</v>
      </c>
      <c r="M14" s="95">
        <v>887.83</v>
      </c>
      <c r="N14" s="95">
        <v>490.49</v>
      </c>
      <c r="O14" s="95">
        <v>482.36</v>
      </c>
      <c r="P14" s="95">
        <v>1015.72</v>
      </c>
      <c r="Q14" s="95">
        <v>1109.41</v>
      </c>
      <c r="R14" s="95"/>
      <c r="S14" s="95"/>
    </row>
    <row r="15" s="5" customFormat="1" ht="26.1" customHeight="1" spans="1:19">
      <c r="A15" s="31"/>
      <c r="B15" s="32" t="s">
        <v>30</v>
      </c>
      <c r="C15" s="33"/>
      <c r="D15" s="33"/>
      <c r="E15" s="34"/>
      <c r="F15" s="35" t="s">
        <v>25</v>
      </c>
      <c r="G15" s="35" t="s">
        <v>26</v>
      </c>
      <c r="H15" s="30">
        <f t="shared" si="5"/>
        <v>1489.77</v>
      </c>
      <c r="I15" s="30">
        <f t="shared" si="6"/>
        <v>1489.77</v>
      </c>
      <c r="J15" s="30">
        <f t="shared" si="7"/>
        <v>1489.77</v>
      </c>
      <c r="K15" s="95"/>
      <c r="L15" s="95">
        <v>489.77</v>
      </c>
      <c r="M15" s="95"/>
      <c r="N15" s="95"/>
      <c r="O15" s="95"/>
      <c r="P15" s="95">
        <v>1000</v>
      </c>
      <c r="Q15" s="95"/>
      <c r="R15" s="95"/>
      <c r="S15" s="95"/>
    </row>
    <row r="16" s="5" customFormat="1" ht="26.1" customHeight="1" spans="1:19">
      <c r="A16" s="31"/>
      <c r="B16" s="36"/>
      <c r="C16" s="37"/>
      <c r="D16" s="37"/>
      <c r="E16" s="38"/>
      <c r="F16" s="35" t="s">
        <v>27</v>
      </c>
      <c r="G16" s="35" t="s">
        <v>28</v>
      </c>
      <c r="H16" s="30">
        <f t="shared" si="5"/>
        <v>380</v>
      </c>
      <c r="I16" s="30">
        <f t="shared" si="6"/>
        <v>380</v>
      </c>
      <c r="J16" s="30">
        <f t="shared" si="7"/>
        <v>380</v>
      </c>
      <c r="K16" s="95"/>
      <c r="L16" s="95"/>
      <c r="M16" s="95"/>
      <c r="N16" s="95">
        <v>180</v>
      </c>
      <c r="O16" s="95"/>
      <c r="P16" s="95"/>
      <c r="Q16" s="95">
        <v>200</v>
      </c>
      <c r="R16" s="95"/>
      <c r="S16" s="95"/>
    </row>
    <row r="17" s="5" customFormat="1" ht="26.1" customHeight="1" spans="1:19">
      <c r="A17" s="31"/>
      <c r="B17" s="32" t="s">
        <v>31</v>
      </c>
      <c r="C17" s="33"/>
      <c r="D17" s="33"/>
      <c r="E17" s="34"/>
      <c r="F17" s="39" t="s">
        <v>32</v>
      </c>
      <c r="G17" s="39" t="s">
        <v>33</v>
      </c>
      <c r="H17" s="30">
        <f t="shared" si="5"/>
        <v>740</v>
      </c>
      <c r="I17" s="30">
        <f t="shared" si="6"/>
        <v>740</v>
      </c>
      <c r="J17" s="30">
        <f t="shared" si="7"/>
        <v>740</v>
      </c>
      <c r="K17" s="95"/>
      <c r="L17" s="95"/>
      <c r="M17" s="95"/>
      <c r="N17" s="95"/>
      <c r="O17" s="95"/>
      <c r="P17" s="95"/>
      <c r="Q17" s="95"/>
      <c r="R17" s="95">
        <v>740</v>
      </c>
      <c r="S17" s="95"/>
    </row>
    <row r="18" s="5" customFormat="1" ht="26.1" customHeight="1" spans="1:19">
      <c r="A18" s="31"/>
      <c r="B18" s="36"/>
      <c r="C18" s="37"/>
      <c r="D18" s="37"/>
      <c r="E18" s="38"/>
      <c r="F18" s="39" t="s">
        <v>34</v>
      </c>
      <c r="G18" s="39" t="s">
        <v>35</v>
      </c>
      <c r="H18" s="30">
        <f t="shared" si="5"/>
        <v>1099</v>
      </c>
      <c r="I18" s="30">
        <f t="shared" si="6"/>
        <v>1099</v>
      </c>
      <c r="J18" s="30">
        <f t="shared" si="7"/>
        <v>1099</v>
      </c>
      <c r="K18" s="95"/>
      <c r="L18" s="95"/>
      <c r="M18" s="95"/>
      <c r="N18" s="95"/>
      <c r="O18" s="95"/>
      <c r="P18" s="95"/>
      <c r="Q18" s="95"/>
      <c r="R18" s="95">
        <v>1099</v>
      </c>
      <c r="S18" s="95"/>
    </row>
    <row r="19" s="5" customFormat="1" ht="26.1" customHeight="1" spans="1:19">
      <c r="A19" s="31"/>
      <c r="B19" s="32" t="s">
        <v>36</v>
      </c>
      <c r="C19" s="33"/>
      <c r="D19" s="33"/>
      <c r="E19" s="34"/>
      <c r="F19" s="39"/>
      <c r="G19" s="39"/>
      <c r="H19" s="30">
        <f t="shared" si="5"/>
        <v>0</v>
      </c>
      <c r="I19" s="96"/>
      <c r="J19" s="30">
        <f t="shared" si="7"/>
        <v>0</v>
      </c>
      <c r="K19" s="95"/>
      <c r="L19" s="95"/>
      <c r="M19" s="95"/>
      <c r="N19" s="95"/>
      <c r="O19" s="95"/>
      <c r="P19" s="95"/>
      <c r="Q19" s="95"/>
      <c r="R19" s="95"/>
      <c r="S19" s="95"/>
    </row>
    <row r="20" s="5" customFormat="1" ht="26.1" customHeight="1" spans="1:19">
      <c r="A20" s="40"/>
      <c r="B20" s="36"/>
      <c r="C20" s="37"/>
      <c r="D20" s="37"/>
      <c r="E20" s="38"/>
      <c r="F20" s="41"/>
      <c r="G20" s="41"/>
      <c r="H20" s="30">
        <f t="shared" si="5"/>
        <v>0</v>
      </c>
      <c r="I20" s="96"/>
      <c r="J20" s="30">
        <f t="shared" si="7"/>
        <v>0</v>
      </c>
      <c r="K20" s="95"/>
      <c r="L20" s="95"/>
      <c r="M20" s="95"/>
      <c r="N20" s="95"/>
      <c r="O20" s="95"/>
      <c r="P20" s="95"/>
      <c r="Q20" s="95"/>
      <c r="R20" s="95"/>
      <c r="S20" s="95"/>
    </row>
    <row r="21" s="4" customFormat="1" ht="26.1" customHeight="1" spans="1:19">
      <c r="A21" s="42">
        <v>2</v>
      </c>
      <c r="B21" s="43" t="s">
        <v>37</v>
      </c>
      <c r="C21" s="44"/>
      <c r="D21" s="44"/>
      <c r="E21" s="45"/>
      <c r="F21" s="46"/>
      <c r="G21" s="46"/>
      <c r="H21" s="30">
        <f t="shared" si="5"/>
        <v>19104.05</v>
      </c>
      <c r="I21" s="97"/>
      <c r="J21" s="30">
        <f t="shared" si="7"/>
        <v>19104.05</v>
      </c>
      <c r="K21" s="30">
        <f>K22+K23</f>
        <v>156.97</v>
      </c>
      <c r="L21" s="30">
        <f t="shared" ref="L21:R21" si="8">L22+L23</f>
        <v>4468.41</v>
      </c>
      <c r="M21" s="30">
        <f t="shared" si="8"/>
        <v>3457.59</v>
      </c>
      <c r="N21" s="30">
        <f t="shared" si="8"/>
        <v>2472.5</v>
      </c>
      <c r="O21" s="30">
        <f t="shared" si="8"/>
        <v>3202.67</v>
      </c>
      <c r="P21" s="30">
        <f t="shared" si="8"/>
        <v>1833.81</v>
      </c>
      <c r="Q21" s="30">
        <f t="shared" si="8"/>
        <v>3048.34</v>
      </c>
      <c r="R21" s="30">
        <f t="shared" si="8"/>
        <v>463.76</v>
      </c>
      <c r="S21" s="30"/>
    </row>
    <row r="22" s="5" customFormat="1" ht="26.1" customHeight="1" spans="1:19">
      <c r="A22" s="47"/>
      <c r="B22" s="48"/>
      <c r="C22" s="49"/>
      <c r="D22" s="49"/>
      <c r="E22" s="50"/>
      <c r="F22" s="35" t="s">
        <v>38</v>
      </c>
      <c r="G22" s="35" t="s">
        <v>39</v>
      </c>
      <c r="H22" s="30">
        <f t="shared" si="5"/>
        <v>18354.05</v>
      </c>
      <c r="I22" s="96"/>
      <c r="J22" s="30">
        <f t="shared" si="7"/>
        <v>18354.05</v>
      </c>
      <c r="K22" s="98">
        <v>104.97</v>
      </c>
      <c r="L22" s="98">
        <v>4416.41</v>
      </c>
      <c r="M22" s="98">
        <v>3417.59</v>
      </c>
      <c r="N22" s="98">
        <v>2393.5</v>
      </c>
      <c r="O22" s="98">
        <v>3131.67</v>
      </c>
      <c r="P22" s="98">
        <v>1766.81</v>
      </c>
      <c r="Q22" s="98">
        <v>3009.34</v>
      </c>
      <c r="R22" s="98">
        <v>113.76</v>
      </c>
      <c r="S22" s="95"/>
    </row>
    <row r="23" s="5" customFormat="1" ht="26.1" customHeight="1" spans="1:19">
      <c r="A23" s="47"/>
      <c r="B23" s="51"/>
      <c r="C23" s="52"/>
      <c r="D23" s="52"/>
      <c r="E23" s="53"/>
      <c r="F23" s="35" t="s">
        <v>40</v>
      </c>
      <c r="G23" s="35" t="s">
        <v>41</v>
      </c>
      <c r="H23" s="30">
        <f t="shared" si="5"/>
        <v>750</v>
      </c>
      <c r="I23" s="96"/>
      <c r="J23" s="30">
        <f t="shared" si="7"/>
        <v>750</v>
      </c>
      <c r="K23" s="98">
        <v>52</v>
      </c>
      <c r="L23" s="98">
        <v>52</v>
      </c>
      <c r="M23" s="98">
        <v>40</v>
      </c>
      <c r="N23" s="98">
        <v>79</v>
      </c>
      <c r="O23" s="98">
        <v>71</v>
      </c>
      <c r="P23" s="98">
        <v>67</v>
      </c>
      <c r="Q23" s="98">
        <v>39</v>
      </c>
      <c r="R23" s="98">
        <v>350</v>
      </c>
      <c r="S23" s="95"/>
    </row>
    <row r="24" s="5" customFormat="1" ht="26.1" customHeight="1" spans="1:19">
      <c r="A24" s="54"/>
      <c r="B24" s="55" t="s">
        <v>42</v>
      </c>
      <c r="C24" s="56"/>
      <c r="D24" s="56"/>
      <c r="E24" s="57"/>
      <c r="F24" s="41"/>
      <c r="G24" s="41"/>
      <c r="H24" s="30">
        <f t="shared" si="5"/>
        <v>0</v>
      </c>
      <c r="I24" s="96"/>
      <c r="J24" s="30">
        <f t="shared" si="7"/>
        <v>0</v>
      </c>
      <c r="K24" s="95"/>
      <c r="L24" s="95"/>
      <c r="M24" s="95"/>
      <c r="N24" s="95"/>
      <c r="O24" s="95"/>
      <c r="P24" s="95"/>
      <c r="Q24" s="95"/>
      <c r="R24" s="95"/>
      <c r="S24" s="95"/>
    </row>
    <row r="25" s="4" customFormat="1" ht="26.1" customHeight="1" spans="1:19">
      <c r="A25" s="47"/>
      <c r="B25" s="58"/>
      <c r="C25" s="59"/>
      <c r="D25" s="59"/>
      <c r="E25" s="60"/>
      <c r="F25" s="46"/>
      <c r="G25" s="46"/>
      <c r="H25" s="30">
        <f t="shared" si="5"/>
        <v>10347.76</v>
      </c>
      <c r="I25" s="97"/>
      <c r="J25" s="30">
        <f t="shared" si="7"/>
        <v>10347.76</v>
      </c>
      <c r="K25" s="30">
        <f>K26+K27</f>
        <v>1777.02</v>
      </c>
      <c r="L25" s="30">
        <f t="shared" ref="L25:R25" si="9">L26+L27</f>
        <v>594.79</v>
      </c>
      <c r="M25" s="30">
        <f t="shared" si="9"/>
        <v>1241.36</v>
      </c>
      <c r="N25" s="30">
        <f t="shared" si="9"/>
        <v>3514.32</v>
      </c>
      <c r="O25" s="30">
        <f t="shared" si="9"/>
        <v>1189.19</v>
      </c>
      <c r="P25" s="30">
        <f t="shared" si="9"/>
        <v>393.86</v>
      </c>
      <c r="Q25" s="30">
        <f t="shared" si="9"/>
        <v>627.61</v>
      </c>
      <c r="R25" s="30">
        <f t="shared" si="9"/>
        <v>1009.61</v>
      </c>
      <c r="S25" s="30"/>
    </row>
    <row r="26" s="5" customFormat="1" ht="26.1" customHeight="1" spans="1:19">
      <c r="A26" s="47"/>
      <c r="B26" s="61" t="s">
        <v>43</v>
      </c>
      <c r="C26" s="43" t="s">
        <v>44</v>
      </c>
      <c r="D26" s="44"/>
      <c r="E26" s="45"/>
      <c r="F26" s="62" t="s">
        <v>45</v>
      </c>
      <c r="G26" s="62" t="s">
        <v>46</v>
      </c>
      <c r="H26" s="30">
        <f t="shared" si="5"/>
        <v>4518</v>
      </c>
      <c r="I26" s="96">
        <f>J39</f>
        <v>0</v>
      </c>
      <c r="J26" s="30">
        <f t="shared" si="7"/>
        <v>4518</v>
      </c>
      <c r="K26" s="95">
        <v>1316.85</v>
      </c>
      <c r="L26" s="95">
        <v>354.13</v>
      </c>
      <c r="M26" s="95">
        <v>165.3</v>
      </c>
      <c r="N26" s="95">
        <v>299.05</v>
      </c>
      <c r="O26" s="95">
        <v>794.54</v>
      </c>
      <c r="P26" s="95">
        <v>329.29</v>
      </c>
      <c r="Q26" s="95">
        <v>303.84</v>
      </c>
      <c r="R26" s="95">
        <v>955</v>
      </c>
      <c r="S26" s="95"/>
    </row>
    <row r="27" s="5" customFormat="1" ht="70.5" customHeight="1" spans="1:19">
      <c r="A27" s="47"/>
      <c r="B27" s="63"/>
      <c r="C27" s="51"/>
      <c r="D27" s="52"/>
      <c r="E27" s="53"/>
      <c r="F27" s="62" t="s">
        <v>47</v>
      </c>
      <c r="G27" s="62" t="s">
        <v>48</v>
      </c>
      <c r="H27" s="30">
        <f t="shared" si="5"/>
        <v>5829.76</v>
      </c>
      <c r="I27" s="96"/>
      <c r="J27" s="30">
        <f t="shared" si="7"/>
        <v>5829.76</v>
      </c>
      <c r="K27" s="95">
        <f>400+33.92+18+8.25</f>
        <v>460.17</v>
      </c>
      <c r="L27" s="95">
        <f>120+45.96+74.7</f>
        <v>240.66</v>
      </c>
      <c r="M27" s="95">
        <f>50+15.61+1010.45</f>
        <v>1076.06</v>
      </c>
      <c r="N27" s="95">
        <f>100+43.72+3000+71.55</f>
        <v>3215.27</v>
      </c>
      <c r="O27" s="95">
        <f>81.45+313.2</f>
        <v>394.65</v>
      </c>
      <c r="P27" s="95">
        <v>64.57</v>
      </c>
      <c r="Q27" s="95">
        <f>23.77+300</f>
        <v>323.77</v>
      </c>
      <c r="R27" s="95">
        <v>54.61</v>
      </c>
      <c r="S27" s="95"/>
    </row>
    <row r="28" s="5" customFormat="1" ht="26.1" customHeight="1" spans="1:19">
      <c r="A28" s="47"/>
      <c r="B28" s="63"/>
      <c r="C28" s="51"/>
      <c r="D28" s="44" t="s">
        <v>49</v>
      </c>
      <c r="E28" s="45"/>
      <c r="F28" s="62" t="s">
        <v>45</v>
      </c>
      <c r="G28" s="62" t="s">
        <v>46</v>
      </c>
      <c r="H28" s="30">
        <f t="shared" si="5"/>
        <v>1232</v>
      </c>
      <c r="I28" s="96"/>
      <c r="J28" s="30">
        <f t="shared" si="7"/>
        <v>1232</v>
      </c>
      <c r="K28" s="95">
        <v>76.85</v>
      </c>
      <c r="L28" s="95">
        <v>104.13</v>
      </c>
      <c r="M28" s="95">
        <v>35.3</v>
      </c>
      <c r="N28" s="95">
        <v>99.05</v>
      </c>
      <c r="O28" s="95">
        <v>184.54</v>
      </c>
      <c r="P28" s="95">
        <v>146.29</v>
      </c>
      <c r="Q28" s="95">
        <v>53.84</v>
      </c>
      <c r="R28" s="95">
        <v>532</v>
      </c>
      <c r="S28" s="95"/>
    </row>
    <row r="29" s="5" customFormat="1" ht="26.1" customHeight="1" spans="1:19">
      <c r="A29" s="47"/>
      <c r="B29" s="63"/>
      <c r="C29" s="64" t="s">
        <v>50</v>
      </c>
      <c r="D29" s="52"/>
      <c r="E29" s="53"/>
      <c r="F29" s="62" t="s">
        <v>47</v>
      </c>
      <c r="G29" s="62" t="s">
        <v>51</v>
      </c>
      <c r="H29" s="30">
        <f t="shared" si="5"/>
        <v>309</v>
      </c>
      <c r="I29" s="96"/>
      <c r="J29" s="30">
        <f t="shared" si="7"/>
        <v>309</v>
      </c>
      <c r="K29" s="95">
        <v>33.92</v>
      </c>
      <c r="L29" s="95">
        <v>45.96</v>
      </c>
      <c r="M29" s="95">
        <v>15.61</v>
      </c>
      <c r="N29" s="95">
        <v>43.72</v>
      </c>
      <c r="O29" s="95">
        <v>81.45</v>
      </c>
      <c r="P29" s="98">
        <v>64.57</v>
      </c>
      <c r="Q29" s="98">
        <v>23.77</v>
      </c>
      <c r="R29" s="95"/>
      <c r="S29" s="95"/>
    </row>
    <row r="30" s="5" customFormat="1" ht="26.1" customHeight="1" spans="1:19">
      <c r="A30" s="47"/>
      <c r="B30" s="63"/>
      <c r="C30" s="64"/>
      <c r="D30" s="43" t="s">
        <v>52</v>
      </c>
      <c r="E30" s="45"/>
      <c r="F30" s="62" t="s">
        <v>45</v>
      </c>
      <c r="G30" s="62" t="s">
        <v>46</v>
      </c>
      <c r="H30" s="30">
        <f t="shared" si="5"/>
        <v>203</v>
      </c>
      <c r="I30" s="96"/>
      <c r="J30" s="30">
        <f t="shared" si="7"/>
        <v>203</v>
      </c>
      <c r="K30" s="95"/>
      <c r="L30" s="95"/>
      <c r="M30" s="95"/>
      <c r="N30" s="95"/>
      <c r="O30" s="95"/>
      <c r="P30" s="95">
        <v>123</v>
      </c>
      <c r="Q30" s="95">
        <v>80</v>
      </c>
      <c r="R30" s="95"/>
      <c r="S30" s="95"/>
    </row>
    <row r="31" s="5" customFormat="1" ht="26.1" customHeight="1" spans="1:19">
      <c r="A31" s="47"/>
      <c r="B31" s="63"/>
      <c r="C31" s="64"/>
      <c r="D31" s="51"/>
      <c r="E31" s="53"/>
      <c r="F31" s="62" t="s">
        <v>47</v>
      </c>
      <c r="G31" s="62" t="s">
        <v>53</v>
      </c>
      <c r="H31" s="30">
        <f t="shared" si="5"/>
        <v>670</v>
      </c>
      <c r="I31" s="96"/>
      <c r="J31" s="30">
        <f t="shared" si="7"/>
        <v>670</v>
      </c>
      <c r="K31" s="95">
        <v>400</v>
      </c>
      <c r="L31" s="95">
        <v>120</v>
      </c>
      <c r="M31" s="95">
        <v>50</v>
      </c>
      <c r="N31" s="95">
        <v>100</v>
      </c>
      <c r="O31" s="95"/>
      <c r="P31" s="95"/>
      <c r="Q31" s="95"/>
      <c r="R31" s="95"/>
      <c r="S31" s="95"/>
    </row>
    <row r="32" s="5" customFormat="1" ht="26.1" customHeight="1" spans="1:19">
      <c r="A32" s="47"/>
      <c r="B32" s="63"/>
      <c r="C32" s="64"/>
      <c r="D32" s="65" t="s">
        <v>54</v>
      </c>
      <c r="E32" s="65"/>
      <c r="F32" s="41"/>
      <c r="G32" s="41"/>
      <c r="H32" s="30">
        <f t="shared" si="5"/>
        <v>0</v>
      </c>
      <c r="I32" s="96"/>
      <c r="J32" s="30">
        <f t="shared" si="7"/>
        <v>0</v>
      </c>
      <c r="K32" s="95"/>
      <c r="L32" s="95"/>
      <c r="M32" s="95"/>
      <c r="N32" s="95"/>
      <c r="O32" s="95"/>
      <c r="P32" s="95"/>
      <c r="Q32" s="95"/>
      <c r="R32" s="95"/>
      <c r="S32" s="95"/>
    </row>
    <row r="33" s="5" customFormat="1" ht="26.1" customHeight="1" spans="1:19">
      <c r="A33" s="47"/>
      <c r="B33" s="63"/>
      <c r="C33" s="64"/>
      <c r="D33" s="65" t="s">
        <v>55</v>
      </c>
      <c r="E33" s="65"/>
      <c r="F33" s="41"/>
      <c r="G33" s="41"/>
      <c r="H33" s="30">
        <f t="shared" si="5"/>
        <v>0</v>
      </c>
      <c r="I33" s="96"/>
      <c r="J33" s="30">
        <f t="shared" si="7"/>
        <v>0</v>
      </c>
      <c r="K33" s="95"/>
      <c r="L33" s="95"/>
      <c r="M33" s="95"/>
      <c r="N33" s="95"/>
      <c r="O33" s="95"/>
      <c r="P33" s="95"/>
      <c r="Q33" s="95"/>
      <c r="R33" s="95"/>
      <c r="S33" s="95"/>
    </row>
    <row r="34" s="5" customFormat="1" ht="26.1" customHeight="1" spans="1:19">
      <c r="A34" s="47"/>
      <c r="B34" s="63"/>
      <c r="C34" s="64"/>
      <c r="D34" s="65" t="s">
        <v>56</v>
      </c>
      <c r="E34" s="65"/>
      <c r="F34" s="41"/>
      <c r="G34" s="41"/>
      <c r="H34" s="30">
        <f t="shared" si="5"/>
        <v>0</v>
      </c>
      <c r="I34" s="96"/>
      <c r="J34" s="30">
        <f t="shared" si="7"/>
        <v>0</v>
      </c>
      <c r="K34" s="95"/>
      <c r="L34" s="95"/>
      <c r="M34" s="95"/>
      <c r="N34" s="95"/>
      <c r="O34" s="95"/>
      <c r="P34" s="95"/>
      <c r="Q34" s="95"/>
      <c r="R34" s="95"/>
      <c r="S34" s="95"/>
    </row>
    <row r="35" s="5" customFormat="1" ht="26.1" customHeight="1" spans="1:19">
      <c r="A35" s="47"/>
      <c r="B35" s="63"/>
      <c r="C35" s="64"/>
      <c r="D35" s="55" t="s">
        <v>57</v>
      </c>
      <c r="E35" s="57"/>
      <c r="F35" s="62"/>
      <c r="G35" s="62"/>
      <c r="H35" s="30">
        <f t="shared" si="5"/>
        <v>0</v>
      </c>
      <c r="I35" s="96"/>
      <c r="J35" s="30">
        <f t="shared" si="7"/>
        <v>0</v>
      </c>
      <c r="K35" s="95"/>
      <c r="L35" s="95"/>
      <c r="M35" s="95"/>
      <c r="N35" s="95"/>
      <c r="O35" s="95"/>
      <c r="P35" s="95"/>
      <c r="Q35" s="95"/>
      <c r="R35" s="95"/>
      <c r="S35" s="95"/>
    </row>
    <row r="36" s="5" customFormat="1" ht="26.1" customHeight="1" spans="1:19">
      <c r="A36" s="47"/>
      <c r="B36" s="63"/>
      <c r="C36" s="64"/>
      <c r="D36" s="55" t="s">
        <v>58</v>
      </c>
      <c r="E36" s="57"/>
      <c r="F36" s="62" t="s">
        <v>47</v>
      </c>
      <c r="G36" s="62" t="s">
        <v>59</v>
      </c>
      <c r="H36" s="30">
        <f t="shared" si="5"/>
        <v>3000</v>
      </c>
      <c r="I36" s="96"/>
      <c r="J36" s="30">
        <f t="shared" si="7"/>
        <v>3000</v>
      </c>
      <c r="K36" s="95"/>
      <c r="L36" s="95"/>
      <c r="M36" s="95"/>
      <c r="N36" s="95">
        <v>3000</v>
      </c>
      <c r="O36" s="95"/>
      <c r="P36" s="95"/>
      <c r="Q36" s="95"/>
      <c r="R36" s="95"/>
      <c r="S36" s="95"/>
    </row>
    <row r="37" s="5" customFormat="1" ht="26.1" customHeight="1" spans="1:19">
      <c r="A37" s="47"/>
      <c r="B37" s="63"/>
      <c r="C37" s="64"/>
      <c r="D37" s="65" t="s">
        <v>60</v>
      </c>
      <c r="E37" s="65"/>
      <c r="F37" s="41"/>
      <c r="G37" s="41"/>
      <c r="H37" s="30">
        <f t="shared" si="5"/>
        <v>0</v>
      </c>
      <c r="I37" s="96"/>
      <c r="J37" s="30">
        <f t="shared" si="7"/>
        <v>0</v>
      </c>
      <c r="K37" s="95"/>
      <c r="L37" s="95"/>
      <c r="M37" s="95"/>
      <c r="N37" s="95"/>
      <c r="O37" s="95"/>
      <c r="P37" s="95"/>
      <c r="Q37" s="95"/>
      <c r="R37" s="95"/>
      <c r="S37" s="95"/>
    </row>
    <row r="38" s="4" customFormat="1" ht="26.1" customHeight="1" spans="1:19">
      <c r="A38" s="47"/>
      <c r="B38" s="63"/>
      <c r="C38" s="66" t="s">
        <v>61</v>
      </c>
      <c r="D38" s="66"/>
      <c r="E38" s="66"/>
      <c r="F38" s="46"/>
      <c r="G38" s="46"/>
      <c r="H38" s="30">
        <f t="shared" si="5"/>
        <v>4933.76</v>
      </c>
      <c r="I38" s="97"/>
      <c r="J38" s="30">
        <f t="shared" si="7"/>
        <v>4933.76</v>
      </c>
      <c r="K38" s="96">
        <v>1258</v>
      </c>
      <c r="L38" s="96">
        <v>250</v>
      </c>
      <c r="M38" s="96">
        <v>130</v>
      </c>
      <c r="N38" s="96">
        <v>200</v>
      </c>
      <c r="O38" s="96">
        <v>610</v>
      </c>
      <c r="P38" s="96">
        <v>60</v>
      </c>
      <c r="Q38" s="96">
        <v>170</v>
      </c>
      <c r="R38" s="96">
        <v>2255.76</v>
      </c>
      <c r="S38" s="30"/>
    </row>
    <row r="39" s="5" customFormat="1" ht="26.1" customHeight="1" spans="1:19">
      <c r="A39" s="54"/>
      <c r="B39" s="67"/>
      <c r="C39" s="55" t="s">
        <v>42</v>
      </c>
      <c r="D39" s="56"/>
      <c r="E39" s="57"/>
      <c r="F39" s="41"/>
      <c r="G39" s="41"/>
      <c r="H39" s="30">
        <f t="shared" si="5"/>
        <v>0</v>
      </c>
      <c r="I39" s="96"/>
      <c r="J39" s="30">
        <f t="shared" si="7"/>
        <v>0</v>
      </c>
      <c r="K39" s="95"/>
      <c r="L39" s="95"/>
      <c r="M39" s="95"/>
      <c r="N39" s="95"/>
      <c r="O39" s="95"/>
      <c r="P39" s="95"/>
      <c r="Q39" s="95"/>
      <c r="R39" s="95"/>
      <c r="S39" s="95"/>
    </row>
    <row r="40" s="4" customFormat="1" ht="26.1" customHeight="1" spans="1:19">
      <c r="A40" s="42">
        <v>4</v>
      </c>
      <c r="B40" s="61" t="s">
        <v>62</v>
      </c>
      <c r="C40" s="66" t="s">
        <v>44</v>
      </c>
      <c r="D40" s="66"/>
      <c r="E40" s="66"/>
      <c r="F40" s="68"/>
      <c r="G40" s="68"/>
      <c r="H40" s="30">
        <f t="shared" si="5"/>
        <v>31560.76</v>
      </c>
      <c r="I40" s="97">
        <v>1061</v>
      </c>
      <c r="J40" s="30">
        <f t="shared" si="7"/>
        <v>31560.76</v>
      </c>
      <c r="K40" s="95">
        <v>4157.41</v>
      </c>
      <c r="L40" s="95">
        <v>4259.13</v>
      </c>
      <c r="M40" s="95">
        <v>1885.28</v>
      </c>
      <c r="N40" s="95">
        <v>3606.19</v>
      </c>
      <c r="O40" s="95">
        <v>5454.5</v>
      </c>
      <c r="P40" s="95">
        <v>7876.42</v>
      </c>
      <c r="Q40" s="95">
        <v>3845.73</v>
      </c>
      <c r="R40" s="95">
        <v>476.1</v>
      </c>
      <c r="S40" s="30"/>
    </row>
    <row r="41" s="5" customFormat="1" ht="26.1" customHeight="1" spans="1:19">
      <c r="A41" s="47"/>
      <c r="B41" s="63"/>
      <c r="C41" s="55"/>
      <c r="D41" s="56"/>
      <c r="E41" s="57"/>
      <c r="F41" s="69" t="s">
        <v>63</v>
      </c>
      <c r="G41" s="69" t="s">
        <v>64</v>
      </c>
      <c r="H41" s="30">
        <f t="shared" si="5"/>
        <v>31560.76</v>
      </c>
      <c r="I41" s="96"/>
      <c r="J41" s="30">
        <f t="shared" si="7"/>
        <v>31560.76</v>
      </c>
      <c r="K41" s="95">
        <v>4157.41</v>
      </c>
      <c r="L41" s="95">
        <v>4259.13</v>
      </c>
      <c r="M41" s="95">
        <v>1885.28</v>
      </c>
      <c r="N41" s="95">
        <v>3606.19</v>
      </c>
      <c r="O41" s="95">
        <v>5454.5</v>
      </c>
      <c r="P41" s="95">
        <v>7876.42</v>
      </c>
      <c r="Q41" s="95">
        <v>3845.73</v>
      </c>
      <c r="R41" s="95">
        <v>476.1</v>
      </c>
      <c r="S41" s="95"/>
    </row>
    <row r="42" s="5" customFormat="1" ht="26.1" customHeight="1" spans="1:19">
      <c r="A42" s="47"/>
      <c r="B42" s="63"/>
      <c r="C42" s="55"/>
      <c r="D42" s="56"/>
      <c r="E42" s="57"/>
      <c r="F42" s="69" t="s">
        <v>65</v>
      </c>
      <c r="G42" s="69"/>
      <c r="H42" s="30">
        <f t="shared" si="5"/>
        <v>0</v>
      </c>
      <c r="I42" s="96"/>
      <c r="J42" s="30">
        <f t="shared" si="7"/>
        <v>0</v>
      </c>
      <c r="K42" s="95"/>
      <c r="L42" s="95"/>
      <c r="M42" s="95"/>
      <c r="N42" s="95"/>
      <c r="O42" s="95"/>
      <c r="P42" s="95"/>
      <c r="Q42" s="95"/>
      <c r="R42" s="95"/>
      <c r="S42" s="95"/>
    </row>
    <row r="43" s="5" customFormat="1" ht="26.1" customHeight="1" spans="1:19">
      <c r="A43" s="47"/>
      <c r="B43" s="63"/>
      <c r="C43" s="70" t="s">
        <v>66</v>
      </c>
      <c r="D43" s="71"/>
      <c r="E43" s="72"/>
      <c r="F43" s="69" t="s">
        <v>63</v>
      </c>
      <c r="G43" s="69" t="s">
        <v>64</v>
      </c>
      <c r="H43" s="30">
        <f t="shared" si="5"/>
        <v>665.33</v>
      </c>
      <c r="I43" s="96"/>
      <c r="J43" s="30">
        <f t="shared" si="7"/>
        <v>665.33</v>
      </c>
      <c r="K43" s="95">
        <v>45.15</v>
      </c>
      <c r="L43" s="95">
        <v>92.45</v>
      </c>
      <c r="M43" s="95">
        <v>22.29</v>
      </c>
      <c r="N43" s="95">
        <v>20.98</v>
      </c>
      <c r="O43" s="95">
        <v>221.76</v>
      </c>
      <c r="P43" s="95">
        <v>262.7</v>
      </c>
      <c r="Q43" s="95"/>
      <c r="R43" s="95"/>
      <c r="S43" s="95"/>
    </row>
    <row r="44" s="5" customFormat="1" ht="26.1" customHeight="1" spans="1:19">
      <c r="A44" s="47"/>
      <c r="B44" s="63"/>
      <c r="C44" s="73"/>
      <c r="D44" s="74"/>
      <c r="E44" s="75"/>
      <c r="F44" s="69" t="s">
        <v>65</v>
      </c>
      <c r="G44" s="69"/>
      <c r="H44" s="30">
        <f t="shared" si="5"/>
        <v>0</v>
      </c>
      <c r="I44" s="96"/>
      <c r="J44" s="30">
        <f t="shared" si="7"/>
        <v>0</v>
      </c>
      <c r="K44" s="95"/>
      <c r="L44" s="95"/>
      <c r="M44" s="95"/>
      <c r="N44" s="95"/>
      <c r="O44" s="95"/>
      <c r="P44" s="95"/>
      <c r="Q44" s="95"/>
      <c r="R44" s="95"/>
      <c r="S44" s="95"/>
    </row>
    <row r="45" s="4" customFormat="1" ht="26.1" customHeight="1" spans="1:19">
      <c r="A45" s="47"/>
      <c r="B45" s="63"/>
      <c r="C45" s="66" t="s">
        <v>61</v>
      </c>
      <c r="D45" s="66"/>
      <c r="E45" s="66"/>
      <c r="F45" s="46"/>
      <c r="G45" s="46"/>
      <c r="H45" s="30">
        <f t="shared" si="5"/>
        <v>30895.43</v>
      </c>
      <c r="I45" s="97"/>
      <c r="J45" s="30">
        <f t="shared" si="7"/>
        <v>30895.43</v>
      </c>
      <c r="K45" s="30">
        <f>K40-K43</f>
        <v>4112.26</v>
      </c>
      <c r="L45" s="30">
        <f t="shared" ref="L45:R45" si="10">L40-L43</f>
        <v>4166.68</v>
      </c>
      <c r="M45" s="30">
        <f t="shared" si="10"/>
        <v>1862.99</v>
      </c>
      <c r="N45" s="30">
        <f t="shared" si="10"/>
        <v>3585.21</v>
      </c>
      <c r="O45" s="30">
        <f t="shared" si="10"/>
        <v>5232.74</v>
      </c>
      <c r="P45" s="30">
        <f t="shared" si="10"/>
        <v>7613.72</v>
      </c>
      <c r="Q45" s="30">
        <f t="shared" si="10"/>
        <v>3845.73</v>
      </c>
      <c r="R45" s="30">
        <f t="shared" si="10"/>
        <v>476.1</v>
      </c>
      <c r="S45" s="30"/>
    </row>
    <row r="46" s="4" customFormat="1" ht="26.1" customHeight="1" spans="1:19">
      <c r="A46" s="54"/>
      <c r="B46" s="67"/>
      <c r="C46" s="76" t="s">
        <v>42</v>
      </c>
      <c r="D46" s="77"/>
      <c r="E46" s="78"/>
      <c r="F46" s="68" t="s">
        <v>63</v>
      </c>
      <c r="G46" s="68"/>
      <c r="H46" s="30">
        <f t="shared" si="5"/>
        <v>1061</v>
      </c>
      <c r="I46" s="97"/>
      <c r="J46" s="30">
        <f t="shared" si="7"/>
        <v>1061</v>
      </c>
      <c r="K46" s="95">
        <v>101.41</v>
      </c>
      <c r="L46" s="95">
        <v>105.32</v>
      </c>
      <c r="M46" s="95">
        <v>86.6</v>
      </c>
      <c r="N46" s="95">
        <v>198.94</v>
      </c>
      <c r="O46" s="95">
        <v>155.25</v>
      </c>
      <c r="P46" s="95">
        <v>300.36</v>
      </c>
      <c r="Q46" s="95">
        <v>113.12</v>
      </c>
      <c r="R46" s="95"/>
      <c r="S46" s="30"/>
    </row>
    <row r="47" s="4" customFormat="1" ht="26.1" customHeight="1" spans="1:19">
      <c r="A47" s="42">
        <v>5</v>
      </c>
      <c r="B47" s="79" t="s">
        <v>67</v>
      </c>
      <c r="C47" s="80"/>
      <c r="D47" s="80"/>
      <c r="E47" s="81"/>
      <c r="F47" s="46"/>
      <c r="G47" s="46"/>
      <c r="H47" s="30">
        <f>H48</f>
        <v>4048</v>
      </c>
      <c r="I47" s="30">
        <f t="shared" ref="I47:R47" si="11">I48</f>
        <v>0</v>
      </c>
      <c r="J47" s="30">
        <f t="shared" si="11"/>
        <v>4048</v>
      </c>
      <c r="K47" s="30">
        <f t="shared" si="11"/>
        <v>1836.35</v>
      </c>
      <c r="L47" s="30">
        <f t="shared" si="11"/>
        <v>229.54</v>
      </c>
      <c r="M47" s="30">
        <f t="shared" si="11"/>
        <v>949.17</v>
      </c>
      <c r="N47" s="30">
        <f t="shared" si="11"/>
        <v>114.77</v>
      </c>
      <c r="O47" s="30">
        <f t="shared" si="11"/>
        <v>688.63</v>
      </c>
      <c r="P47" s="30">
        <f t="shared" si="11"/>
        <v>0</v>
      </c>
      <c r="Q47" s="30">
        <f t="shared" si="11"/>
        <v>229.54</v>
      </c>
      <c r="R47" s="30">
        <f t="shared" si="11"/>
        <v>0</v>
      </c>
      <c r="S47" s="30"/>
    </row>
    <row r="48" s="5" customFormat="1" ht="26.1" customHeight="1" spans="1:19">
      <c r="A48" s="47"/>
      <c r="B48" s="82"/>
      <c r="C48" s="83"/>
      <c r="D48" s="83"/>
      <c r="E48" s="84"/>
      <c r="F48" s="35" t="s">
        <v>68</v>
      </c>
      <c r="G48" s="35" t="s">
        <v>69</v>
      </c>
      <c r="H48" s="30">
        <f t="shared" si="5"/>
        <v>4048</v>
      </c>
      <c r="I48" s="96"/>
      <c r="J48" s="30">
        <f t="shared" si="7"/>
        <v>4048</v>
      </c>
      <c r="K48" s="95">
        <v>1836.35</v>
      </c>
      <c r="L48" s="95">
        <v>229.54</v>
      </c>
      <c r="M48" s="95">
        <v>949.17</v>
      </c>
      <c r="N48" s="95">
        <v>114.77</v>
      </c>
      <c r="O48" s="95">
        <v>688.63</v>
      </c>
      <c r="P48" s="95"/>
      <c r="Q48" s="95">
        <v>229.54</v>
      </c>
      <c r="R48" s="95"/>
      <c r="S48" s="95"/>
    </row>
    <row r="49" s="5" customFormat="1" ht="26.1" customHeight="1" spans="1:19">
      <c r="A49" s="47"/>
      <c r="B49" s="85"/>
      <c r="C49" s="86"/>
      <c r="D49" s="86"/>
      <c r="E49" s="87"/>
      <c r="F49" s="35" t="s">
        <v>70</v>
      </c>
      <c r="G49" s="35"/>
      <c r="H49" s="30">
        <f t="shared" si="5"/>
        <v>0</v>
      </c>
      <c r="I49" s="96"/>
      <c r="J49" s="30">
        <f t="shared" si="7"/>
        <v>0</v>
      </c>
      <c r="K49" s="95"/>
      <c r="L49" s="95"/>
      <c r="M49" s="95"/>
      <c r="N49" s="95"/>
      <c r="O49" s="95"/>
      <c r="P49" s="95"/>
      <c r="Q49" s="95"/>
      <c r="R49" s="95"/>
      <c r="S49" s="95"/>
    </row>
    <row r="50" s="5" customFormat="1" ht="26.1" customHeight="1" spans="1:19">
      <c r="A50" s="54"/>
      <c r="B50" s="88" t="s">
        <v>42</v>
      </c>
      <c r="C50" s="89"/>
      <c r="D50" s="89"/>
      <c r="E50" s="90"/>
      <c r="F50" s="41"/>
      <c r="G50" s="41"/>
      <c r="H50" s="30">
        <f t="shared" si="5"/>
        <v>0</v>
      </c>
      <c r="I50" s="96"/>
      <c r="J50" s="30">
        <f t="shared" si="7"/>
        <v>0</v>
      </c>
      <c r="K50" s="95"/>
      <c r="L50" s="95"/>
      <c r="M50" s="95"/>
      <c r="N50" s="95"/>
      <c r="O50" s="95"/>
      <c r="P50" s="95"/>
      <c r="Q50" s="95"/>
      <c r="R50" s="95"/>
      <c r="S50" s="95"/>
    </row>
    <row r="51" s="4" customFormat="1" ht="26.1" customHeight="1" spans="1:19">
      <c r="A51" s="42">
        <v>6</v>
      </c>
      <c r="B51" s="43" t="s">
        <v>71</v>
      </c>
      <c r="C51" s="44"/>
      <c r="D51" s="44"/>
      <c r="E51" s="45"/>
      <c r="F51" s="46"/>
      <c r="G51" s="46"/>
      <c r="H51" s="30">
        <f>H52+H53</f>
        <v>2851</v>
      </c>
      <c r="I51" s="30">
        <f t="shared" ref="I51:R51" si="12">I52+I53</f>
        <v>0</v>
      </c>
      <c r="J51" s="30">
        <f t="shared" si="12"/>
        <v>2851</v>
      </c>
      <c r="K51" s="30">
        <f t="shared" si="12"/>
        <v>200</v>
      </c>
      <c r="L51" s="30">
        <f t="shared" si="12"/>
        <v>0</v>
      </c>
      <c r="M51" s="30">
        <f t="shared" si="12"/>
        <v>350</v>
      </c>
      <c r="N51" s="30">
        <f t="shared" si="12"/>
        <v>1251</v>
      </c>
      <c r="O51" s="30">
        <f t="shared" si="12"/>
        <v>250</v>
      </c>
      <c r="P51" s="30">
        <f t="shared" si="12"/>
        <v>250</v>
      </c>
      <c r="Q51" s="30">
        <f t="shared" si="12"/>
        <v>450</v>
      </c>
      <c r="R51" s="30">
        <f t="shared" si="12"/>
        <v>100</v>
      </c>
      <c r="S51" s="30"/>
    </row>
    <row r="52" s="5" customFormat="1" ht="26.1" customHeight="1" spans="1:19">
      <c r="A52" s="47"/>
      <c r="B52" s="48"/>
      <c r="C52" s="49"/>
      <c r="D52" s="49"/>
      <c r="E52" s="50"/>
      <c r="F52" s="35" t="s">
        <v>72</v>
      </c>
      <c r="G52" s="35" t="s">
        <v>73</v>
      </c>
      <c r="H52" s="30">
        <f t="shared" si="5"/>
        <v>3288</v>
      </c>
      <c r="I52" s="96">
        <f>J55</f>
        <v>0</v>
      </c>
      <c r="J52" s="30">
        <f t="shared" si="7"/>
        <v>3288</v>
      </c>
      <c r="K52" s="95">
        <v>200</v>
      </c>
      <c r="L52" s="95"/>
      <c r="M52" s="95">
        <v>350</v>
      </c>
      <c r="N52" s="95">
        <v>1688</v>
      </c>
      <c r="O52" s="95">
        <v>250</v>
      </c>
      <c r="P52" s="95">
        <v>250</v>
      </c>
      <c r="Q52" s="95">
        <v>450</v>
      </c>
      <c r="R52" s="95">
        <v>100</v>
      </c>
      <c r="S52" s="95"/>
    </row>
    <row r="53" s="5" customFormat="1" ht="26.1" customHeight="1" spans="1:19">
      <c r="A53" s="47"/>
      <c r="B53" s="48"/>
      <c r="C53" s="49"/>
      <c r="D53" s="49"/>
      <c r="E53" s="50"/>
      <c r="F53" s="35" t="s">
        <v>74</v>
      </c>
      <c r="G53" s="35" t="s">
        <v>75</v>
      </c>
      <c r="H53" s="30">
        <f t="shared" si="5"/>
        <v>-437</v>
      </c>
      <c r="I53" s="96"/>
      <c r="J53" s="30">
        <f t="shared" si="7"/>
        <v>-437</v>
      </c>
      <c r="K53" s="95"/>
      <c r="L53" s="95"/>
      <c r="M53" s="95"/>
      <c r="N53" s="95">
        <v>-437</v>
      </c>
      <c r="O53" s="95"/>
      <c r="P53" s="95"/>
      <c r="Q53" s="95"/>
      <c r="R53" s="95"/>
      <c r="S53" s="95"/>
    </row>
    <row r="54" s="5" customFormat="1" ht="26.1" customHeight="1" spans="1:19">
      <c r="A54" s="47"/>
      <c r="B54" s="51"/>
      <c r="C54" s="52"/>
      <c r="D54" s="52"/>
      <c r="E54" s="53"/>
      <c r="F54" s="35" t="s">
        <v>76</v>
      </c>
      <c r="G54" s="35"/>
      <c r="H54" s="30">
        <f t="shared" si="5"/>
        <v>0</v>
      </c>
      <c r="I54" s="96"/>
      <c r="J54" s="30">
        <f t="shared" si="7"/>
        <v>0</v>
      </c>
      <c r="K54" s="95"/>
      <c r="L54" s="95"/>
      <c r="M54" s="95"/>
      <c r="N54" s="95"/>
      <c r="O54" s="95"/>
      <c r="P54" s="95"/>
      <c r="Q54" s="95"/>
      <c r="R54" s="95"/>
      <c r="S54" s="95"/>
    </row>
    <row r="55" s="5" customFormat="1" ht="26.1" customHeight="1" spans="1:19">
      <c r="A55" s="54"/>
      <c r="B55" s="55" t="s">
        <v>42</v>
      </c>
      <c r="C55" s="56"/>
      <c r="D55" s="56"/>
      <c r="E55" s="57"/>
      <c r="F55" s="41"/>
      <c r="G55" s="41"/>
      <c r="H55" s="30">
        <f t="shared" si="5"/>
        <v>0</v>
      </c>
      <c r="I55" s="96"/>
      <c r="J55" s="30">
        <f t="shared" si="7"/>
        <v>0</v>
      </c>
      <c r="K55" s="95"/>
      <c r="L55" s="95"/>
      <c r="M55" s="95"/>
      <c r="N55" s="95"/>
      <c r="O55" s="95"/>
      <c r="P55" s="95"/>
      <c r="Q55" s="95"/>
      <c r="R55" s="95"/>
      <c r="S55" s="95"/>
    </row>
    <row r="56" s="5" customFormat="1" ht="26.1" customHeight="1" spans="1:19">
      <c r="A56" s="42">
        <v>7</v>
      </c>
      <c r="B56" s="55" t="s">
        <v>77</v>
      </c>
      <c r="C56" s="56"/>
      <c r="D56" s="56"/>
      <c r="E56" s="57"/>
      <c r="F56" s="69" t="s">
        <v>78</v>
      </c>
      <c r="G56" s="69" t="s">
        <v>64</v>
      </c>
      <c r="H56" s="30">
        <f t="shared" si="5"/>
        <v>23866.02</v>
      </c>
      <c r="I56" s="30">
        <f>J58</f>
        <v>500</v>
      </c>
      <c r="J56" s="30">
        <f t="shared" si="7"/>
        <v>23866.02</v>
      </c>
      <c r="K56" s="95">
        <v>3127.27</v>
      </c>
      <c r="L56" s="95">
        <v>6208.57</v>
      </c>
      <c r="M56" s="95">
        <v>443.85</v>
      </c>
      <c r="N56" s="95">
        <v>1874.78</v>
      </c>
      <c r="O56" s="95">
        <v>1437.87</v>
      </c>
      <c r="P56" s="95">
        <v>2264.33</v>
      </c>
      <c r="Q56" s="95">
        <v>1215.81</v>
      </c>
      <c r="R56" s="95">
        <v>7293.54</v>
      </c>
      <c r="S56" s="95"/>
    </row>
    <row r="57" s="4" customFormat="1" ht="26.1" customHeight="1" spans="1:19">
      <c r="A57" s="47"/>
      <c r="B57" s="76" t="s">
        <v>79</v>
      </c>
      <c r="C57" s="77"/>
      <c r="D57" s="77"/>
      <c r="E57" s="78"/>
      <c r="F57" s="69" t="s">
        <v>78</v>
      </c>
      <c r="G57" s="69" t="s">
        <v>80</v>
      </c>
      <c r="H57" s="30">
        <v>1926</v>
      </c>
      <c r="I57" s="30"/>
      <c r="J57" s="30">
        <f t="shared" si="7"/>
        <v>1926</v>
      </c>
      <c r="K57" s="30">
        <v>45</v>
      </c>
      <c r="L57" s="30">
        <v>681</v>
      </c>
      <c r="M57" s="30"/>
      <c r="N57" s="30">
        <v>1140</v>
      </c>
      <c r="O57" s="30">
        <v>55</v>
      </c>
      <c r="P57" s="30">
        <v>5</v>
      </c>
      <c r="Q57" s="30"/>
      <c r="R57" s="30"/>
      <c r="S57" s="30"/>
    </row>
    <row r="58" s="4" customFormat="1" ht="26.1" customHeight="1" spans="1:19">
      <c r="A58" s="47"/>
      <c r="B58" s="76" t="s">
        <v>42</v>
      </c>
      <c r="C58" s="77"/>
      <c r="D58" s="77"/>
      <c r="E58" s="78"/>
      <c r="F58" s="69" t="s">
        <v>78</v>
      </c>
      <c r="G58" s="69" t="s">
        <v>81</v>
      </c>
      <c r="H58" s="30">
        <f t="shared" si="5"/>
        <v>500</v>
      </c>
      <c r="I58" s="97"/>
      <c r="J58" s="30">
        <f t="shared" si="7"/>
        <v>500</v>
      </c>
      <c r="K58" s="95">
        <v>47.8</v>
      </c>
      <c r="L58" s="95">
        <v>49.63</v>
      </c>
      <c r="M58" s="95">
        <v>40.81</v>
      </c>
      <c r="N58" s="95">
        <v>93.75</v>
      </c>
      <c r="O58" s="95">
        <v>73.16</v>
      </c>
      <c r="P58" s="95">
        <v>141.54</v>
      </c>
      <c r="Q58" s="95">
        <v>53.31</v>
      </c>
      <c r="R58" s="95"/>
      <c r="S58" s="30"/>
    </row>
    <row r="59" s="5" customFormat="1" ht="26.1" customHeight="1" spans="1:19">
      <c r="A59" s="42">
        <v>8</v>
      </c>
      <c r="B59" s="65" t="s">
        <v>82</v>
      </c>
      <c r="C59" s="65"/>
      <c r="D59" s="65"/>
      <c r="E59" s="65"/>
      <c r="F59" s="41"/>
      <c r="G59" s="41"/>
      <c r="H59" s="30">
        <f t="shared" si="5"/>
        <v>0</v>
      </c>
      <c r="I59" s="96">
        <f>J60</f>
        <v>0</v>
      </c>
      <c r="J59" s="30">
        <f t="shared" si="7"/>
        <v>0</v>
      </c>
      <c r="K59" s="95"/>
      <c r="L59" s="95"/>
      <c r="M59" s="95"/>
      <c r="N59" s="95"/>
      <c r="O59" s="95"/>
      <c r="P59" s="95"/>
      <c r="Q59" s="95"/>
      <c r="R59" s="95"/>
      <c r="S59" s="95"/>
    </row>
    <row r="60" s="5" customFormat="1" ht="26.1" customHeight="1" spans="1:19">
      <c r="A60" s="47"/>
      <c r="B60" s="55" t="s">
        <v>42</v>
      </c>
      <c r="C60" s="56"/>
      <c r="D60" s="56"/>
      <c r="E60" s="57"/>
      <c r="F60" s="41"/>
      <c r="G60" s="41"/>
      <c r="H60" s="30">
        <f t="shared" si="5"/>
        <v>0</v>
      </c>
      <c r="I60" s="96"/>
      <c r="J60" s="30">
        <f t="shared" si="7"/>
        <v>0</v>
      </c>
      <c r="K60" s="95"/>
      <c r="L60" s="95"/>
      <c r="M60" s="95"/>
      <c r="N60" s="95"/>
      <c r="O60" s="95"/>
      <c r="P60" s="95"/>
      <c r="Q60" s="95"/>
      <c r="R60" s="95"/>
      <c r="S60" s="95"/>
    </row>
    <row r="61" s="4" customFormat="1" ht="37.5" customHeight="1" spans="1:19">
      <c r="A61" s="91">
        <v>9</v>
      </c>
      <c r="B61" s="66" t="s">
        <v>83</v>
      </c>
      <c r="C61" s="66"/>
      <c r="D61" s="66"/>
      <c r="E61" s="66"/>
      <c r="F61" s="68" t="s">
        <v>84</v>
      </c>
      <c r="G61" s="68" t="s">
        <v>85</v>
      </c>
      <c r="H61" s="30">
        <f t="shared" si="5"/>
        <v>11063.1</v>
      </c>
      <c r="I61" s="99">
        <f>J62</f>
        <v>0</v>
      </c>
      <c r="J61" s="30">
        <f t="shared" si="7"/>
        <v>11063.1</v>
      </c>
      <c r="K61" s="30"/>
      <c r="L61" s="30"/>
      <c r="M61" s="30"/>
      <c r="N61" s="30"/>
      <c r="O61" s="30"/>
      <c r="P61" s="30"/>
      <c r="Q61" s="30"/>
      <c r="R61" s="30">
        <v>11063.1</v>
      </c>
      <c r="S61" s="30" t="s">
        <v>86</v>
      </c>
    </row>
    <row r="62" s="5" customFormat="1" ht="26.1" customHeight="1" spans="1:19">
      <c r="A62" s="91"/>
      <c r="B62" s="55" t="s">
        <v>42</v>
      </c>
      <c r="C62" s="56"/>
      <c r="D62" s="56"/>
      <c r="E62" s="57"/>
      <c r="F62" s="41"/>
      <c r="G62" s="41"/>
      <c r="H62" s="30">
        <f t="shared" si="5"/>
        <v>0</v>
      </c>
      <c r="I62" s="96"/>
      <c r="J62" s="30">
        <f t="shared" si="7"/>
        <v>0</v>
      </c>
      <c r="K62" s="95"/>
      <c r="L62" s="95"/>
      <c r="M62" s="95"/>
      <c r="N62" s="95"/>
      <c r="O62" s="95"/>
      <c r="P62" s="95"/>
      <c r="Q62" s="95"/>
      <c r="R62" s="95"/>
      <c r="S62" s="95"/>
    </row>
    <row r="63" s="4" customFormat="1" ht="26.1" customHeight="1" spans="1:19">
      <c r="A63" s="91">
        <v>10</v>
      </c>
      <c r="B63" s="43" t="s">
        <v>87</v>
      </c>
      <c r="C63" s="44"/>
      <c r="D63" s="44"/>
      <c r="E63" s="45"/>
      <c r="F63" s="46"/>
      <c r="G63" s="46"/>
      <c r="H63" s="30">
        <f>H64+H65</f>
        <v>1500</v>
      </c>
      <c r="I63" s="30">
        <f t="shared" ref="I63:R63" si="13">I64+I65</f>
        <v>0</v>
      </c>
      <c r="J63" s="30">
        <f t="shared" si="13"/>
        <v>1500</v>
      </c>
      <c r="K63" s="30">
        <f t="shared" si="13"/>
        <v>142</v>
      </c>
      <c r="L63" s="30">
        <f t="shared" si="13"/>
        <v>0</v>
      </c>
      <c r="M63" s="30">
        <f t="shared" si="13"/>
        <v>479</v>
      </c>
      <c r="N63" s="30">
        <f t="shared" si="13"/>
        <v>638</v>
      </c>
      <c r="O63" s="30">
        <f t="shared" si="13"/>
        <v>41</v>
      </c>
      <c r="P63" s="30">
        <f t="shared" si="13"/>
        <v>0</v>
      </c>
      <c r="Q63" s="30">
        <f t="shared" si="13"/>
        <v>0</v>
      </c>
      <c r="R63" s="30">
        <f t="shared" si="13"/>
        <v>200</v>
      </c>
      <c r="S63" s="30"/>
    </row>
    <row r="64" s="5" customFormat="1" ht="26.1" customHeight="1" spans="1:19">
      <c r="A64" s="91"/>
      <c r="B64" s="48"/>
      <c r="C64" s="49"/>
      <c r="D64" s="49"/>
      <c r="E64" s="50"/>
      <c r="F64" s="69" t="s">
        <v>88</v>
      </c>
      <c r="G64" s="69" t="s">
        <v>89</v>
      </c>
      <c r="H64" s="30">
        <f t="shared" si="5"/>
        <v>1300</v>
      </c>
      <c r="I64" s="95">
        <f>J66</f>
        <v>0</v>
      </c>
      <c r="J64" s="30">
        <f t="shared" si="7"/>
        <v>1300</v>
      </c>
      <c r="K64" s="95">
        <v>142</v>
      </c>
      <c r="L64" s="95"/>
      <c r="M64" s="95">
        <v>479</v>
      </c>
      <c r="N64" s="95">
        <v>638</v>
      </c>
      <c r="O64" s="95">
        <v>41</v>
      </c>
      <c r="P64" s="95"/>
      <c r="Q64" s="106"/>
      <c r="R64" s="106"/>
      <c r="S64" s="95"/>
    </row>
    <row r="65" s="5" customFormat="1" ht="26.1" customHeight="1" spans="1:19">
      <c r="A65" s="91"/>
      <c r="B65" s="51"/>
      <c r="C65" s="52"/>
      <c r="D65" s="52"/>
      <c r="E65" s="53"/>
      <c r="F65" s="69" t="s">
        <v>90</v>
      </c>
      <c r="G65" s="69" t="s">
        <v>91</v>
      </c>
      <c r="H65" s="30">
        <f t="shared" si="5"/>
        <v>200</v>
      </c>
      <c r="I65" s="95"/>
      <c r="J65" s="30">
        <f t="shared" si="7"/>
        <v>200</v>
      </c>
      <c r="K65" s="106"/>
      <c r="L65" s="106"/>
      <c r="M65" s="106"/>
      <c r="N65" s="106"/>
      <c r="O65" s="106"/>
      <c r="P65" s="106"/>
      <c r="Q65" s="106"/>
      <c r="R65" s="106">
        <v>200</v>
      </c>
      <c r="S65" s="95"/>
    </row>
    <row r="66" s="5" customFormat="1" ht="26.1" customHeight="1" spans="1:19">
      <c r="A66" s="91"/>
      <c r="B66" s="55" t="s">
        <v>42</v>
      </c>
      <c r="C66" s="56"/>
      <c r="D66" s="56"/>
      <c r="E66" s="57"/>
      <c r="F66" s="107"/>
      <c r="G66" s="107"/>
      <c r="H66" s="30">
        <f t="shared" si="5"/>
        <v>0</v>
      </c>
      <c r="I66" s="95"/>
      <c r="J66" s="30">
        <f t="shared" si="7"/>
        <v>0</v>
      </c>
      <c r="K66" s="95"/>
      <c r="L66" s="95"/>
      <c r="M66" s="95"/>
      <c r="N66" s="95"/>
      <c r="O66" s="95"/>
      <c r="P66" s="95"/>
      <c r="Q66" s="95"/>
      <c r="R66" s="95"/>
      <c r="S66" s="95"/>
    </row>
    <row r="67" s="5" customFormat="1" ht="26.1" customHeight="1" spans="1:19">
      <c r="A67" s="91">
        <v>11</v>
      </c>
      <c r="B67" s="65" t="s">
        <v>92</v>
      </c>
      <c r="C67" s="65"/>
      <c r="D67" s="65"/>
      <c r="E67" s="65"/>
      <c r="F67" s="107"/>
      <c r="G67" s="107"/>
      <c r="H67" s="30">
        <f t="shared" si="5"/>
        <v>0</v>
      </c>
      <c r="I67" s="95">
        <v>0</v>
      </c>
      <c r="J67" s="30">
        <f t="shared" si="7"/>
        <v>0</v>
      </c>
      <c r="K67" s="95"/>
      <c r="L67" s="95"/>
      <c r="M67" s="95"/>
      <c r="N67" s="95"/>
      <c r="O67" s="95"/>
      <c r="P67" s="95"/>
      <c r="Q67" s="95"/>
      <c r="R67" s="95"/>
      <c r="S67" s="95"/>
    </row>
    <row r="68" s="4" customFormat="1" ht="26.1" customHeight="1" spans="1:19">
      <c r="A68" s="42">
        <v>12</v>
      </c>
      <c r="B68" s="76" t="s">
        <v>93</v>
      </c>
      <c r="C68" s="77"/>
      <c r="D68" s="77"/>
      <c r="E68" s="78"/>
      <c r="F68" s="68"/>
      <c r="G68" s="68"/>
      <c r="H68" s="30">
        <f t="shared" si="5"/>
        <v>0</v>
      </c>
      <c r="I68" s="30">
        <f>J69</f>
        <v>0</v>
      </c>
      <c r="J68" s="30">
        <f t="shared" si="7"/>
        <v>0</v>
      </c>
      <c r="K68" s="30"/>
      <c r="L68" s="30"/>
      <c r="M68" s="30"/>
      <c r="N68" s="30"/>
      <c r="O68" s="30"/>
      <c r="P68" s="30"/>
      <c r="Q68" s="30"/>
      <c r="R68" s="30"/>
      <c r="S68" s="30"/>
    </row>
    <row r="69" s="5" customFormat="1" ht="26.1" customHeight="1" spans="1:19">
      <c r="A69" s="54"/>
      <c r="B69" s="55" t="s">
        <v>42</v>
      </c>
      <c r="C69" s="56"/>
      <c r="D69" s="56"/>
      <c r="E69" s="57"/>
      <c r="F69" s="108"/>
      <c r="G69" s="108"/>
      <c r="H69" s="30">
        <f t="shared" si="5"/>
        <v>0</v>
      </c>
      <c r="I69" s="95"/>
      <c r="J69" s="30">
        <f t="shared" si="7"/>
        <v>0</v>
      </c>
      <c r="K69" s="95"/>
      <c r="L69" s="95"/>
      <c r="M69" s="95"/>
      <c r="N69" s="95"/>
      <c r="O69" s="95"/>
      <c r="P69" s="95"/>
      <c r="Q69" s="95"/>
      <c r="R69" s="95"/>
      <c r="S69" s="95"/>
    </row>
    <row r="70" s="4" customFormat="1" ht="26.1" customHeight="1" spans="1:19">
      <c r="A70" s="42">
        <v>13</v>
      </c>
      <c r="B70" s="43" t="s">
        <v>94</v>
      </c>
      <c r="C70" s="44"/>
      <c r="D70" s="44"/>
      <c r="E70" s="45"/>
      <c r="F70" s="109"/>
      <c r="G70" s="109"/>
      <c r="H70" s="30">
        <f t="shared" si="5"/>
        <v>5</v>
      </c>
      <c r="I70" s="30"/>
      <c r="J70" s="30">
        <f t="shared" si="7"/>
        <v>5</v>
      </c>
      <c r="K70" s="30">
        <v>5</v>
      </c>
      <c r="L70" s="30"/>
      <c r="M70" s="30"/>
      <c r="N70" s="30"/>
      <c r="O70" s="30"/>
      <c r="P70" s="30"/>
      <c r="Q70" s="30"/>
      <c r="R70" s="30"/>
      <c r="S70" s="30"/>
    </row>
    <row r="71" s="5" customFormat="1" ht="26.1" customHeight="1" spans="1:19">
      <c r="A71" s="47"/>
      <c r="B71" s="51"/>
      <c r="C71" s="52"/>
      <c r="D71" s="52"/>
      <c r="E71" s="53"/>
      <c r="F71" s="69" t="s">
        <v>95</v>
      </c>
      <c r="G71" s="69"/>
      <c r="H71" s="30">
        <f t="shared" si="5"/>
        <v>5</v>
      </c>
      <c r="I71" s="95">
        <f>J73</f>
        <v>0</v>
      </c>
      <c r="J71" s="30">
        <f t="shared" si="7"/>
        <v>5</v>
      </c>
      <c r="K71" s="95">
        <v>5</v>
      </c>
      <c r="L71" s="95"/>
      <c r="M71" s="95"/>
      <c r="N71" s="95"/>
      <c r="O71" s="95"/>
      <c r="P71" s="95"/>
      <c r="Q71" s="95"/>
      <c r="R71" s="95"/>
      <c r="S71" s="95"/>
    </row>
    <row r="72" s="5" customFormat="1" ht="26.1" customHeight="1" spans="1:19">
      <c r="A72" s="47"/>
      <c r="B72" s="55"/>
      <c r="C72" s="56"/>
      <c r="D72" s="56"/>
      <c r="E72" s="57"/>
      <c r="F72" s="69"/>
      <c r="G72" s="69"/>
      <c r="H72" s="30">
        <f t="shared" si="5"/>
        <v>0</v>
      </c>
      <c r="I72" s="95"/>
      <c r="J72" s="30">
        <f t="shared" si="7"/>
        <v>0</v>
      </c>
      <c r="K72" s="95"/>
      <c r="L72" s="95"/>
      <c r="M72" s="95"/>
      <c r="N72" s="95"/>
      <c r="O72" s="95"/>
      <c r="P72" s="95"/>
      <c r="Q72" s="95"/>
      <c r="R72" s="95"/>
      <c r="S72" s="95"/>
    </row>
    <row r="73" s="5" customFormat="1" ht="26.1" customHeight="1" spans="1:19">
      <c r="A73" s="54"/>
      <c r="B73" s="55" t="s">
        <v>42</v>
      </c>
      <c r="C73" s="56"/>
      <c r="D73" s="56"/>
      <c r="E73" s="57"/>
      <c r="F73" s="107"/>
      <c r="G73" s="107"/>
      <c r="H73" s="30">
        <f t="shared" si="5"/>
        <v>0</v>
      </c>
      <c r="I73" s="95"/>
      <c r="J73" s="30">
        <f t="shared" si="7"/>
        <v>0</v>
      </c>
      <c r="K73" s="95"/>
      <c r="L73" s="95"/>
      <c r="M73" s="95"/>
      <c r="N73" s="95"/>
      <c r="O73" s="95"/>
      <c r="P73" s="95"/>
      <c r="Q73" s="95"/>
      <c r="R73" s="95"/>
      <c r="S73" s="95"/>
    </row>
    <row r="74" s="4" customFormat="1" ht="26.1" customHeight="1" spans="1:19">
      <c r="A74" s="42">
        <v>14</v>
      </c>
      <c r="B74" s="110" t="s">
        <v>96</v>
      </c>
      <c r="C74" s="111"/>
      <c r="D74" s="111"/>
      <c r="E74" s="112"/>
      <c r="F74" s="113"/>
      <c r="G74" s="113"/>
      <c r="H74" s="30">
        <f t="shared" si="5"/>
        <v>11223</v>
      </c>
      <c r="I74" s="30">
        <f>J78</f>
        <v>2360</v>
      </c>
      <c r="J74" s="30">
        <f t="shared" si="7"/>
        <v>11223</v>
      </c>
      <c r="K74" s="167">
        <v>1139.72</v>
      </c>
      <c r="L74" s="167">
        <v>1474.76</v>
      </c>
      <c r="M74" s="167">
        <v>794.92</v>
      </c>
      <c r="N74" s="167">
        <v>3136.13</v>
      </c>
      <c r="O74" s="167">
        <v>1692.69</v>
      </c>
      <c r="P74" s="167">
        <v>2547.47</v>
      </c>
      <c r="Q74" s="167">
        <v>285.81</v>
      </c>
      <c r="R74" s="95">
        <v>151.5</v>
      </c>
      <c r="S74" s="30"/>
    </row>
    <row r="75" s="5" customFormat="1" ht="26.1" customHeight="1" spans="1:19">
      <c r="A75" s="47"/>
      <c r="B75" s="114"/>
      <c r="C75" s="115"/>
      <c r="D75" s="115"/>
      <c r="E75" s="116"/>
      <c r="F75" s="117" t="s">
        <v>45</v>
      </c>
      <c r="G75" s="118" t="s">
        <v>97</v>
      </c>
      <c r="H75" s="30">
        <v>6560</v>
      </c>
      <c r="I75" s="95"/>
      <c r="J75" s="30">
        <f t="shared" ref="J75:J138" si="14">K75+L75+M75+N75+O75+P75+Q75+R75</f>
        <v>6560</v>
      </c>
      <c r="K75" s="95">
        <f>94.23+492+23.25</f>
        <v>609.48</v>
      </c>
      <c r="L75" s="95">
        <f>194.56+620+0.5</f>
        <v>815.06</v>
      </c>
      <c r="M75" s="95">
        <f>159.97+301+0.3</f>
        <v>461.27</v>
      </c>
      <c r="N75" s="95">
        <f>460.63+1300+0.5</f>
        <v>1761.13</v>
      </c>
      <c r="O75" s="95">
        <f>268.66+613+139.5</f>
        <v>1021.16</v>
      </c>
      <c r="P75" s="95">
        <f>572.98+920+21.25</f>
        <v>1514.23</v>
      </c>
      <c r="Q75" s="95">
        <f>208.97+17+0.2</f>
        <v>226.17</v>
      </c>
      <c r="R75" s="95">
        <v>151.5</v>
      </c>
      <c r="S75" s="95"/>
    </row>
    <row r="76" s="5" customFormat="1" ht="26.1" customHeight="1" spans="1:19">
      <c r="A76" s="47"/>
      <c r="B76" s="114"/>
      <c r="C76" s="115"/>
      <c r="D76" s="115"/>
      <c r="E76" s="116"/>
      <c r="F76" s="119" t="s">
        <v>47</v>
      </c>
      <c r="G76" s="120" t="s">
        <v>46</v>
      </c>
      <c r="H76" s="30">
        <v>4263</v>
      </c>
      <c r="I76" s="95"/>
      <c r="J76" s="30">
        <f t="shared" si="14"/>
        <v>4263</v>
      </c>
      <c r="K76" s="95">
        <v>492</v>
      </c>
      <c r="L76" s="95">
        <v>620</v>
      </c>
      <c r="M76" s="95">
        <v>301</v>
      </c>
      <c r="N76" s="95">
        <v>1300</v>
      </c>
      <c r="O76" s="95">
        <v>613</v>
      </c>
      <c r="P76" s="95">
        <v>920</v>
      </c>
      <c r="Q76" s="95">
        <v>17</v>
      </c>
      <c r="R76" s="95"/>
      <c r="S76" s="95"/>
    </row>
    <row r="77" s="5" customFormat="1" ht="26.1" customHeight="1" spans="1:19">
      <c r="A77" s="47"/>
      <c r="B77" s="121"/>
      <c r="C77" s="122"/>
      <c r="D77" s="122"/>
      <c r="E77" s="123"/>
      <c r="F77" s="119" t="s">
        <v>98</v>
      </c>
      <c r="G77" s="120" t="s">
        <v>99</v>
      </c>
      <c r="H77" s="30">
        <v>400</v>
      </c>
      <c r="I77" s="95"/>
      <c r="J77" s="30">
        <f t="shared" si="14"/>
        <v>400</v>
      </c>
      <c r="K77" s="95">
        <v>38.24</v>
      </c>
      <c r="L77" s="95">
        <v>39.7</v>
      </c>
      <c r="M77" s="95">
        <v>32.65</v>
      </c>
      <c r="N77" s="95">
        <v>75</v>
      </c>
      <c r="O77" s="95">
        <v>58.53</v>
      </c>
      <c r="P77" s="95">
        <v>113.24</v>
      </c>
      <c r="Q77" s="95">
        <v>42.64</v>
      </c>
      <c r="R77" s="95"/>
      <c r="S77" s="95"/>
    </row>
    <row r="78" s="4" customFormat="1" ht="26.1" customHeight="1" spans="1:19">
      <c r="A78" s="47"/>
      <c r="B78" s="43" t="s">
        <v>42</v>
      </c>
      <c r="C78" s="44"/>
      <c r="D78" s="44"/>
      <c r="E78" s="45"/>
      <c r="F78" s="124"/>
      <c r="G78" s="125"/>
      <c r="H78" s="30">
        <f>H79+H80</f>
        <v>2360</v>
      </c>
      <c r="I78" s="30">
        <f t="shared" ref="I78:R78" si="15">I79+I80</f>
        <v>0</v>
      </c>
      <c r="J78" s="30">
        <f t="shared" si="15"/>
        <v>2360</v>
      </c>
      <c r="K78" s="30">
        <f t="shared" si="15"/>
        <v>132.47</v>
      </c>
      <c r="L78" s="30">
        <f t="shared" si="15"/>
        <v>234.26</v>
      </c>
      <c r="M78" s="30">
        <f t="shared" si="15"/>
        <v>192.62</v>
      </c>
      <c r="N78" s="30">
        <f t="shared" si="15"/>
        <v>535.63</v>
      </c>
      <c r="O78" s="30">
        <f t="shared" si="15"/>
        <v>327.19</v>
      </c>
      <c r="P78" s="30">
        <f t="shared" si="15"/>
        <v>686.22</v>
      </c>
      <c r="Q78" s="30">
        <f t="shared" si="15"/>
        <v>251.61</v>
      </c>
      <c r="R78" s="30">
        <f t="shared" si="15"/>
        <v>0</v>
      </c>
      <c r="S78" s="30"/>
    </row>
    <row r="79" s="5" customFormat="1" ht="26.1" customHeight="1" spans="1:19">
      <c r="A79" s="54"/>
      <c r="B79" s="48"/>
      <c r="C79" s="49"/>
      <c r="D79" s="49"/>
      <c r="E79" s="50"/>
      <c r="F79" s="117" t="s">
        <v>45</v>
      </c>
      <c r="G79" s="118" t="s">
        <v>100</v>
      </c>
      <c r="H79" s="30">
        <v>1960</v>
      </c>
      <c r="I79" s="96"/>
      <c r="J79" s="30">
        <f t="shared" si="14"/>
        <v>1960</v>
      </c>
      <c r="K79" s="95">
        <v>94.23</v>
      </c>
      <c r="L79" s="95">
        <v>194.56</v>
      </c>
      <c r="M79" s="95">
        <v>159.97</v>
      </c>
      <c r="N79" s="95">
        <v>460.63</v>
      </c>
      <c r="O79" s="95">
        <v>268.66</v>
      </c>
      <c r="P79" s="95">
        <v>572.98</v>
      </c>
      <c r="Q79" s="95">
        <v>208.97</v>
      </c>
      <c r="R79" s="95"/>
      <c r="S79" s="95"/>
    </row>
    <row r="80" s="5" customFormat="1" ht="26.1" customHeight="1" spans="1:19">
      <c r="A80" s="126"/>
      <c r="B80" s="51"/>
      <c r="C80" s="52"/>
      <c r="D80" s="52"/>
      <c r="E80" s="53"/>
      <c r="F80" s="119" t="s">
        <v>98</v>
      </c>
      <c r="G80" s="120" t="s">
        <v>99</v>
      </c>
      <c r="H80" s="30">
        <v>400</v>
      </c>
      <c r="I80" s="96"/>
      <c r="J80" s="30">
        <f t="shared" si="14"/>
        <v>400</v>
      </c>
      <c r="K80" s="95">
        <v>38.24</v>
      </c>
      <c r="L80" s="95">
        <v>39.7</v>
      </c>
      <c r="M80" s="95">
        <v>32.65</v>
      </c>
      <c r="N80" s="95">
        <v>75</v>
      </c>
      <c r="O80" s="95">
        <v>58.53</v>
      </c>
      <c r="P80" s="95">
        <v>113.24</v>
      </c>
      <c r="Q80" s="95">
        <v>42.64</v>
      </c>
      <c r="R80" s="95"/>
      <c r="S80" s="95"/>
    </row>
    <row r="81" s="5" customFormat="1" ht="26.1" customHeight="1" spans="1:19">
      <c r="A81" s="91">
        <v>15</v>
      </c>
      <c r="B81" s="65" t="s">
        <v>101</v>
      </c>
      <c r="C81" s="65"/>
      <c r="D81" s="65"/>
      <c r="E81" s="65"/>
      <c r="F81" s="69"/>
      <c r="G81" s="69"/>
      <c r="H81" s="30">
        <f t="shared" ref="H81:H138" si="16">J81</f>
        <v>0</v>
      </c>
      <c r="I81" s="96">
        <f>J82</f>
        <v>0</v>
      </c>
      <c r="J81" s="30">
        <f t="shared" si="14"/>
        <v>0</v>
      </c>
      <c r="K81" s="95"/>
      <c r="L81" s="95"/>
      <c r="M81" s="95"/>
      <c r="N81" s="95"/>
      <c r="O81" s="95"/>
      <c r="P81" s="95"/>
      <c r="Q81" s="95"/>
      <c r="R81" s="95"/>
      <c r="S81" s="95"/>
    </row>
    <row r="82" s="5" customFormat="1" ht="26.1" customHeight="1" spans="1:19">
      <c r="A82" s="42">
        <v>16</v>
      </c>
      <c r="B82" s="65" t="s">
        <v>102</v>
      </c>
      <c r="C82" s="65"/>
      <c r="D82" s="65"/>
      <c r="E82" s="65"/>
      <c r="F82" s="41"/>
      <c r="G82" s="41"/>
      <c r="H82" s="30">
        <f t="shared" si="16"/>
        <v>0</v>
      </c>
      <c r="I82" s="96"/>
      <c r="J82" s="30">
        <f t="shared" si="14"/>
        <v>0</v>
      </c>
      <c r="K82" s="95"/>
      <c r="L82" s="95"/>
      <c r="M82" s="95"/>
      <c r="N82" s="95"/>
      <c r="O82" s="95"/>
      <c r="P82" s="95"/>
      <c r="Q82" s="95"/>
      <c r="R82" s="95"/>
      <c r="S82" s="95"/>
    </row>
    <row r="83" s="5" customFormat="1" ht="26.1" customHeight="1" spans="1:19">
      <c r="A83" s="54"/>
      <c r="B83" s="55" t="s">
        <v>42</v>
      </c>
      <c r="C83" s="56"/>
      <c r="D83" s="56"/>
      <c r="E83" s="57"/>
      <c r="F83" s="41"/>
      <c r="G83" s="41"/>
      <c r="H83" s="30">
        <f t="shared" si="16"/>
        <v>0</v>
      </c>
      <c r="I83" s="96"/>
      <c r="J83" s="30">
        <f t="shared" si="14"/>
        <v>0</v>
      </c>
      <c r="K83" s="95"/>
      <c r="L83" s="95"/>
      <c r="M83" s="95"/>
      <c r="N83" s="95"/>
      <c r="O83" s="95"/>
      <c r="P83" s="95"/>
      <c r="Q83" s="95"/>
      <c r="R83" s="95"/>
      <c r="S83" s="95"/>
    </row>
    <row r="84" s="4" customFormat="1" ht="26.1" customHeight="1" spans="1:19">
      <c r="A84" s="91">
        <v>17</v>
      </c>
      <c r="B84" s="64" t="s">
        <v>103</v>
      </c>
      <c r="C84" s="64"/>
      <c r="D84" s="64"/>
      <c r="E84" s="127" t="s">
        <v>104</v>
      </c>
      <c r="F84" s="46"/>
      <c r="G84" s="46"/>
      <c r="H84" s="30">
        <f>H85+H86+H87+H88+H89+H90+H91+H92+H93+H94+H95+H96+H97+H98+H99+H100+H101+H102+H103+H104+H105</f>
        <v>2936</v>
      </c>
      <c r="I84" s="30">
        <f t="shared" ref="I84:R84" si="17">I85+I86+I87+I88+I89+I90+I91+I92+I93+I94+I95+I96+I97+I98+I99+I100+I101+I102+I103+I104+I105</f>
        <v>0</v>
      </c>
      <c r="J84" s="30">
        <f t="shared" si="17"/>
        <v>2936</v>
      </c>
      <c r="K84" s="30">
        <f t="shared" si="17"/>
        <v>0</v>
      </c>
      <c r="L84" s="30">
        <f t="shared" si="17"/>
        <v>0</v>
      </c>
      <c r="M84" s="30">
        <f t="shared" si="17"/>
        <v>0</v>
      </c>
      <c r="N84" s="30">
        <f t="shared" si="17"/>
        <v>0</v>
      </c>
      <c r="O84" s="30">
        <f t="shared" si="17"/>
        <v>2000</v>
      </c>
      <c r="P84" s="30">
        <f t="shared" si="17"/>
        <v>0</v>
      </c>
      <c r="Q84" s="30">
        <f t="shared" si="17"/>
        <v>0</v>
      </c>
      <c r="R84" s="30">
        <f t="shared" si="17"/>
        <v>936</v>
      </c>
      <c r="S84" s="30"/>
    </row>
    <row r="85" s="5" customFormat="1" ht="26.1" customHeight="1" spans="1:19">
      <c r="A85" s="91"/>
      <c r="B85" s="64"/>
      <c r="C85" s="64"/>
      <c r="D85" s="64"/>
      <c r="E85" s="128" t="s">
        <v>105</v>
      </c>
      <c r="F85" s="41"/>
      <c r="G85" s="41"/>
      <c r="H85" s="30">
        <f t="shared" si="16"/>
        <v>0</v>
      </c>
      <c r="I85" s="96"/>
      <c r="J85" s="30">
        <f t="shared" si="14"/>
        <v>0</v>
      </c>
      <c r="K85" s="95"/>
      <c r="L85" s="95"/>
      <c r="M85" s="95"/>
      <c r="N85" s="95"/>
      <c r="O85" s="95"/>
      <c r="P85" s="95"/>
      <c r="Q85" s="95"/>
      <c r="R85" s="95"/>
      <c r="S85" s="174"/>
    </row>
    <row r="86" s="5" customFormat="1" ht="26.1" customHeight="1" spans="1:19">
      <c r="A86" s="91"/>
      <c r="B86" s="64"/>
      <c r="C86" s="64"/>
      <c r="D86" s="64"/>
      <c r="E86" s="129" t="s">
        <v>106</v>
      </c>
      <c r="F86" s="41"/>
      <c r="G86" s="41"/>
      <c r="H86" s="30">
        <f t="shared" si="16"/>
        <v>0</v>
      </c>
      <c r="I86" s="96"/>
      <c r="J86" s="30">
        <f t="shared" si="14"/>
        <v>0</v>
      </c>
      <c r="K86" s="95"/>
      <c r="L86" s="95"/>
      <c r="M86" s="95"/>
      <c r="N86" s="95"/>
      <c r="O86" s="95"/>
      <c r="P86" s="95"/>
      <c r="Q86" s="95"/>
      <c r="R86" s="95"/>
      <c r="S86" s="95"/>
    </row>
    <row r="87" s="5" customFormat="1" ht="26.1" customHeight="1" spans="1:19">
      <c r="A87" s="91"/>
      <c r="B87" s="64"/>
      <c r="C87" s="64"/>
      <c r="D87" s="64"/>
      <c r="E87" s="129" t="s">
        <v>107</v>
      </c>
      <c r="F87" s="41"/>
      <c r="G87" s="41"/>
      <c r="H87" s="30">
        <f t="shared" si="16"/>
        <v>0</v>
      </c>
      <c r="I87" s="96"/>
      <c r="J87" s="30">
        <f t="shared" si="14"/>
        <v>0</v>
      </c>
      <c r="K87" s="95"/>
      <c r="L87" s="95"/>
      <c r="M87" s="95"/>
      <c r="N87" s="95"/>
      <c r="O87" s="95"/>
      <c r="P87" s="95"/>
      <c r="Q87" s="95"/>
      <c r="R87" s="95"/>
      <c r="S87" s="95"/>
    </row>
    <row r="88" s="5" customFormat="1" ht="26.1" customHeight="1" spans="1:19">
      <c r="A88" s="91"/>
      <c r="B88" s="64"/>
      <c r="C88" s="64"/>
      <c r="D88" s="64"/>
      <c r="E88" s="130" t="s">
        <v>108</v>
      </c>
      <c r="F88" s="41"/>
      <c r="G88" s="41"/>
      <c r="H88" s="30">
        <f t="shared" si="16"/>
        <v>0</v>
      </c>
      <c r="I88" s="96"/>
      <c r="J88" s="30">
        <f t="shared" si="14"/>
        <v>0</v>
      </c>
      <c r="K88" s="95"/>
      <c r="L88" s="95"/>
      <c r="M88" s="95"/>
      <c r="N88" s="95"/>
      <c r="O88" s="95"/>
      <c r="P88" s="95"/>
      <c r="Q88" s="95"/>
      <c r="R88" s="95"/>
      <c r="S88" s="95"/>
    </row>
    <row r="89" s="5" customFormat="1" ht="26.1" customHeight="1" spans="1:19">
      <c r="A89" s="91"/>
      <c r="B89" s="64"/>
      <c r="C89" s="64"/>
      <c r="D89" s="64"/>
      <c r="E89" s="131" t="s">
        <v>109</v>
      </c>
      <c r="F89" s="69" t="s">
        <v>110</v>
      </c>
      <c r="G89" s="69"/>
      <c r="H89" s="30">
        <v>936</v>
      </c>
      <c r="I89" s="96"/>
      <c r="J89" s="30">
        <f t="shared" si="14"/>
        <v>936</v>
      </c>
      <c r="K89" s="95"/>
      <c r="L89" s="95"/>
      <c r="M89" s="95"/>
      <c r="N89" s="95"/>
      <c r="O89" s="95"/>
      <c r="P89" s="95"/>
      <c r="Q89" s="95"/>
      <c r="R89" s="95">
        <v>936</v>
      </c>
      <c r="S89" s="95" t="s">
        <v>111</v>
      </c>
    </row>
    <row r="90" s="5" customFormat="1" ht="26.1" customHeight="1" spans="1:19">
      <c r="A90" s="91"/>
      <c r="B90" s="64"/>
      <c r="C90" s="64"/>
      <c r="D90" s="64"/>
      <c r="E90" s="132"/>
      <c r="F90" s="69"/>
      <c r="G90" s="69"/>
      <c r="H90" s="30">
        <f t="shared" si="16"/>
        <v>0</v>
      </c>
      <c r="I90" s="96"/>
      <c r="J90" s="30">
        <f t="shared" si="14"/>
        <v>0</v>
      </c>
      <c r="K90" s="95"/>
      <c r="L90" s="95"/>
      <c r="M90" s="95"/>
      <c r="N90" s="95"/>
      <c r="O90" s="95"/>
      <c r="P90" s="95"/>
      <c r="Q90" s="95"/>
      <c r="R90" s="95"/>
      <c r="S90" s="95"/>
    </row>
    <row r="91" s="5" customFormat="1" ht="26.1" customHeight="1" spans="1:19">
      <c r="A91" s="91"/>
      <c r="B91" s="64"/>
      <c r="C91" s="64"/>
      <c r="D91" s="64"/>
      <c r="E91" s="133" t="s">
        <v>112</v>
      </c>
      <c r="F91" s="41"/>
      <c r="G91" s="41"/>
      <c r="H91" s="30">
        <f t="shared" si="16"/>
        <v>0</v>
      </c>
      <c r="I91" s="96"/>
      <c r="J91" s="30">
        <f t="shared" si="14"/>
        <v>0</v>
      </c>
      <c r="K91" s="95"/>
      <c r="L91" s="95"/>
      <c r="M91" s="95"/>
      <c r="N91" s="95"/>
      <c r="O91" s="95"/>
      <c r="P91" s="95"/>
      <c r="Q91" s="95"/>
      <c r="R91" s="95"/>
      <c r="S91" s="95"/>
    </row>
    <row r="92" s="5" customFormat="1" ht="26.1" customHeight="1" spans="1:19">
      <c r="A92" s="91"/>
      <c r="B92" s="64"/>
      <c r="C92" s="64"/>
      <c r="D92" s="64"/>
      <c r="E92" s="129" t="s">
        <v>113</v>
      </c>
      <c r="F92" s="41"/>
      <c r="G92" s="41"/>
      <c r="H92" s="30">
        <f t="shared" si="16"/>
        <v>0</v>
      </c>
      <c r="I92" s="96"/>
      <c r="J92" s="30">
        <f t="shared" si="14"/>
        <v>0</v>
      </c>
      <c r="K92" s="95"/>
      <c r="L92" s="95"/>
      <c r="M92" s="95"/>
      <c r="N92" s="95"/>
      <c r="O92" s="95"/>
      <c r="P92" s="95"/>
      <c r="Q92" s="95"/>
      <c r="R92" s="95"/>
      <c r="S92" s="95"/>
    </row>
    <row r="93" s="5" customFormat="1" ht="26.1" customHeight="1" spans="1:19">
      <c r="A93" s="91"/>
      <c r="B93" s="64"/>
      <c r="C93" s="64"/>
      <c r="D93" s="64"/>
      <c r="E93" s="129" t="s">
        <v>114</v>
      </c>
      <c r="F93" s="69"/>
      <c r="G93" s="69"/>
      <c r="H93" s="30">
        <f t="shared" si="16"/>
        <v>0</v>
      </c>
      <c r="I93" s="96"/>
      <c r="J93" s="30">
        <f t="shared" si="14"/>
        <v>0</v>
      </c>
      <c r="K93" s="95"/>
      <c r="L93" s="95"/>
      <c r="M93" s="95"/>
      <c r="N93" s="95"/>
      <c r="O93" s="95"/>
      <c r="P93" s="95"/>
      <c r="Q93" s="95"/>
      <c r="R93" s="95"/>
      <c r="S93" s="95"/>
    </row>
    <row r="94" s="5" customFormat="1" ht="26.1" customHeight="1" spans="1:19">
      <c r="A94" s="91"/>
      <c r="B94" s="64"/>
      <c r="C94" s="64"/>
      <c r="D94" s="64"/>
      <c r="E94" s="134" t="s">
        <v>115</v>
      </c>
      <c r="F94" s="69"/>
      <c r="G94" s="69"/>
      <c r="H94" s="30">
        <f t="shared" si="16"/>
        <v>0</v>
      </c>
      <c r="I94" s="96"/>
      <c r="J94" s="30">
        <f t="shared" si="14"/>
        <v>0</v>
      </c>
      <c r="K94" s="95"/>
      <c r="L94" s="95"/>
      <c r="M94" s="95"/>
      <c r="N94" s="95"/>
      <c r="O94" s="95"/>
      <c r="P94" s="95"/>
      <c r="Q94" s="95"/>
      <c r="R94" s="95"/>
      <c r="S94" s="95"/>
    </row>
    <row r="95" s="5" customFormat="1" ht="26.1" customHeight="1" spans="1:19">
      <c r="A95" s="91"/>
      <c r="B95" s="64"/>
      <c r="C95" s="64"/>
      <c r="D95" s="64"/>
      <c r="E95" s="134" t="s">
        <v>116</v>
      </c>
      <c r="F95" s="69" t="s">
        <v>117</v>
      </c>
      <c r="G95" s="69" t="s">
        <v>118</v>
      </c>
      <c r="H95" s="30">
        <f t="shared" si="16"/>
        <v>2000</v>
      </c>
      <c r="I95" s="96"/>
      <c r="J95" s="30">
        <f t="shared" si="14"/>
        <v>2000</v>
      </c>
      <c r="K95" s="95"/>
      <c r="L95" s="95"/>
      <c r="M95" s="95"/>
      <c r="N95" s="95"/>
      <c r="O95" s="95">
        <v>2000</v>
      </c>
      <c r="P95" s="95"/>
      <c r="Q95" s="95"/>
      <c r="R95" s="95"/>
      <c r="S95" s="95"/>
    </row>
    <row r="96" s="5" customFormat="1" ht="26.1" customHeight="1" spans="1:19">
      <c r="A96" s="91"/>
      <c r="B96" s="64"/>
      <c r="C96" s="64"/>
      <c r="D96" s="64"/>
      <c r="E96" s="129" t="s">
        <v>119</v>
      </c>
      <c r="F96" s="41"/>
      <c r="G96" s="41"/>
      <c r="H96" s="30">
        <f t="shared" si="16"/>
        <v>0</v>
      </c>
      <c r="I96" s="96"/>
      <c r="J96" s="30">
        <f t="shared" si="14"/>
        <v>0</v>
      </c>
      <c r="K96" s="95"/>
      <c r="L96" s="95"/>
      <c r="M96" s="95"/>
      <c r="N96" s="95"/>
      <c r="O96" s="95"/>
      <c r="P96" s="95"/>
      <c r="Q96" s="95"/>
      <c r="R96" s="95"/>
      <c r="S96" s="95"/>
    </row>
    <row r="97" s="5" customFormat="1" ht="26.1" customHeight="1" spans="1:19">
      <c r="A97" s="91"/>
      <c r="B97" s="64"/>
      <c r="C97" s="64"/>
      <c r="D97" s="64"/>
      <c r="E97" s="129" t="s">
        <v>120</v>
      </c>
      <c r="F97" s="41"/>
      <c r="G97" s="41"/>
      <c r="H97" s="30">
        <f t="shared" si="16"/>
        <v>0</v>
      </c>
      <c r="I97" s="96"/>
      <c r="J97" s="30">
        <f t="shared" si="14"/>
        <v>0</v>
      </c>
      <c r="K97" s="95"/>
      <c r="L97" s="95"/>
      <c r="M97" s="95"/>
      <c r="N97" s="95"/>
      <c r="O97" s="95"/>
      <c r="P97" s="95"/>
      <c r="Q97" s="95"/>
      <c r="R97" s="95"/>
      <c r="S97" s="95"/>
    </row>
    <row r="98" s="5" customFormat="1" ht="26.1" customHeight="1" spans="1:19">
      <c r="A98" s="91"/>
      <c r="B98" s="64"/>
      <c r="C98" s="64"/>
      <c r="D98" s="64"/>
      <c r="E98" s="129" t="s">
        <v>121</v>
      </c>
      <c r="F98" s="41"/>
      <c r="G98" s="41"/>
      <c r="H98" s="30">
        <f t="shared" si="16"/>
        <v>0</v>
      </c>
      <c r="I98" s="96"/>
      <c r="J98" s="30">
        <f t="shared" si="14"/>
        <v>0</v>
      </c>
      <c r="K98" s="95"/>
      <c r="L98" s="95"/>
      <c r="M98" s="95"/>
      <c r="N98" s="95"/>
      <c r="O98" s="95"/>
      <c r="P98" s="95"/>
      <c r="Q98" s="95"/>
      <c r="R98" s="95"/>
      <c r="S98" s="95"/>
    </row>
    <row r="99" s="5" customFormat="1" ht="26.1" customHeight="1" spans="1:19">
      <c r="A99" s="91"/>
      <c r="B99" s="64"/>
      <c r="C99" s="64"/>
      <c r="D99" s="64"/>
      <c r="E99" s="129" t="s">
        <v>122</v>
      </c>
      <c r="F99" s="41"/>
      <c r="G99" s="41"/>
      <c r="H99" s="30">
        <f t="shared" si="16"/>
        <v>0</v>
      </c>
      <c r="I99" s="96"/>
      <c r="J99" s="30">
        <f t="shared" si="14"/>
        <v>0</v>
      </c>
      <c r="K99" s="95"/>
      <c r="L99" s="95"/>
      <c r="M99" s="95"/>
      <c r="N99" s="95"/>
      <c r="O99" s="95"/>
      <c r="P99" s="95"/>
      <c r="Q99" s="95"/>
      <c r="R99" s="95"/>
      <c r="S99" s="95"/>
    </row>
    <row r="100" s="5" customFormat="1" ht="26.1" customHeight="1" spans="1:19">
      <c r="A100" s="91"/>
      <c r="B100" s="64"/>
      <c r="C100" s="64"/>
      <c r="D100" s="64"/>
      <c r="E100" s="130" t="s">
        <v>123</v>
      </c>
      <c r="F100" s="41"/>
      <c r="G100" s="41"/>
      <c r="H100" s="30">
        <f t="shared" si="16"/>
        <v>0</v>
      </c>
      <c r="I100" s="96"/>
      <c r="J100" s="30">
        <f t="shared" si="14"/>
        <v>0</v>
      </c>
      <c r="K100" s="95"/>
      <c r="L100" s="95"/>
      <c r="M100" s="95"/>
      <c r="N100" s="95"/>
      <c r="O100" s="95"/>
      <c r="P100" s="95"/>
      <c r="Q100" s="95"/>
      <c r="R100" s="95"/>
      <c r="S100" s="95"/>
    </row>
    <row r="101" s="5" customFormat="1" ht="26.1" customHeight="1" spans="1:19">
      <c r="A101" s="91"/>
      <c r="B101" s="64"/>
      <c r="C101" s="64"/>
      <c r="D101" s="64"/>
      <c r="E101" s="130" t="s">
        <v>124</v>
      </c>
      <c r="F101" s="41"/>
      <c r="G101" s="41"/>
      <c r="H101" s="30">
        <f t="shared" si="16"/>
        <v>0</v>
      </c>
      <c r="I101" s="96"/>
      <c r="J101" s="30">
        <f t="shared" si="14"/>
        <v>0</v>
      </c>
      <c r="K101" s="95"/>
      <c r="L101" s="95"/>
      <c r="M101" s="95"/>
      <c r="N101" s="95"/>
      <c r="O101" s="95"/>
      <c r="P101" s="95"/>
      <c r="Q101" s="95"/>
      <c r="R101" s="95"/>
      <c r="S101" s="95"/>
    </row>
    <row r="102" s="5" customFormat="1" ht="26.1" customHeight="1" spans="1:19">
      <c r="A102" s="91"/>
      <c r="B102" s="64"/>
      <c r="C102" s="64"/>
      <c r="D102" s="64"/>
      <c r="E102" s="130" t="s">
        <v>125</v>
      </c>
      <c r="F102" s="41"/>
      <c r="G102" s="41"/>
      <c r="H102" s="30">
        <f t="shared" si="16"/>
        <v>0</v>
      </c>
      <c r="I102" s="96"/>
      <c r="J102" s="30">
        <f t="shared" si="14"/>
        <v>0</v>
      </c>
      <c r="K102" s="95"/>
      <c r="L102" s="95"/>
      <c r="M102" s="95"/>
      <c r="N102" s="95"/>
      <c r="O102" s="95"/>
      <c r="P102" s="95"/>
      <c r="Q102" s="95"/>
      <c r="R102" s="95"/>
      <c r="S102" s="95"/>
    </row>
    <row r="103" s="5" customFormat="1" ht="26.1" customHeight="1" spans="1:19">
      <c r="A103" s="91"/>
      <c r="B103" s="64"/>
      <c r="C103" s="64"/>
      <c r="D103" s="64"/>
      <c r="E103" s="130" t="s">
        <v>126</v>
      </c>
      <c r="F103" s="41"/>
      <c r="G103" s="41"/>
      <c r="H103" s="30">
        <f t="shared" si="16"/>
        <v>0</v>
      </c>
      <c r="I103" s="96"/>
      <c r="J103" s="30">
        <f t="shared" si="14"/>
        <v>0</v>
      </c>
      <c r="K103" s="95"/>
      <c r="L103" s="95"/>
      <c r="M103" s="95"/>
      <c r="N103" s="95"/>
      <c r="O103" s="95"/>
      <c r="P103" s="95"/>
      <c r="Q103" s="95"/>
      <c r="R103" s="95"/>
      <c r="S103" s="95"/>
    </row>
    <row r="104" s="5" customFormat="1" ht="26.1" customHeight="1" spans="1:19">
      <c r="A104" s="91"/>
      <c r="B104" s="64"/>
      <c r="C104" s="64"/>
      <c r="D104" s="64"/>
      <c r="E104" s="130" t="s">
        <v>127</v>
      </c>
      <c r="F104" s="41"/>
      <c r="G104" s="41"/>
      <c r="H104" s="30">
        <f t="shared" si="16"/>
        <v>0</v>
      </c>
      <c r="I104" s="96"/>
      <c r="J104" s="30">
        <f t="shared" si="14"/>
        <v>0</v>
      </c>
      <c r="K104" s="95"/>
      <c r="L104" s="95"/>
      <c r="M104" s="95"/>
      <c r="N104" s="95"/>
      <c r="O104" s="95"/>
      <c r="P104" s="95"/>
      <c r="Q104" s="95"/>
      <c r="R104" s="95"/>
      <c r="S104" s="95"/>
    </row>
    <row r="105" s="5" customFormat="1" ht="26.1" customHeight="1" spans="1:19">
      <c r="A105" s="91"/>
      <c r="B105" s="64"/>
      <c r="C105" s="64"/>
      <c r="D105" s="64"/>
      <c r="E105" s="130" t="s">
        <v>128</v>
      </c>
      <c r="F105" s="41"/>
      <c r="G105" s="41"/>
      <c r="H105" s="30">
        <f t="shared" si="16"/>
        <v>0</v>
      </c>
      <c r="I105" s="96"/>
      <c r="J105" s="30">
        <f t="shared" si="14"/>
        <v>0</v>
      </c>
      <c r="K105" s="95"/>
      <c r="L105" s="95"/>
      <c r="M105" s="95"/>
      <c r="N105" s="95"/>
      <c r="O105" s="95"/>
      <c r="P105" s="95"/>
      <c r="Q105" s="95"/>
      <c r="R105" s="95"/>
      <c r="S105" s="95"/>
    </row>
    <row r="106" s="6" customFormat="1" ht="26.1" customHeight="1" spans="1:195">
      <c r="A106" s="135" t="s">
        <v>129</v>
      </c>
      <c r="B106" s="136"/>
      <c r="C106" s="136"/>
      <c r="D106" s="136"/>
      <c r="E106" s="137"/>
      <c r="F106" s="138"/>
      <c r="G106" s="138"/>
      <c r="H106" s="30">
        <f t="shared" si="16"/>
        <v>0</v>
      </c>
      <c r="I106" s="168"/>
      <c r="J106" s="30">
        <f t="shared" si="14"/>
        <v>0</v>
      </c>
      <c r="K106" s="168"/>
      <c r="L106" s="168"/>
      <c r="M106" s="168"/>
      <c r="N106" s="168"/>
      <c r="O106" s="168"/>
      <c r="P106" s="168"/>
      <c r="Q106" s="168"/>
      <c r="R106" s="168"/>
      <c r="S106" s="168"/>
      <c r="T106" s="175"/>
      <c r="U106" s="175"/>
      <c r="V106" s="175"/>
      <c r="W106" s="175"/>
      <c r="X106" s="175"/>
      <c r="Y106" s="175"/>
      <c r="Z106" s="175"/>
      <c r="AA106" s="175"/>
      <c r="AB106" s="175"/>
      <c r="AC106" s="175"/>
      <c r="AD106" s="175"/>
      <c r="AE106" s="175"/>
      <c r="AF106" s="175"/>
      <c r="AG106" s="175"/>
      <c r="AH106" s="175"/>
      <c r="AI106" s="175"/>
      <c r="AJ106" s="175"/>
      <c r="AK106" s="175"/>
      <c r="AL106" s="175"/>
      <c r="AM106" s="175"/>
      <c r="AN106" s="175"/>
      <c r="AO106" s="175"/>
      <c r="AP106" s="175"/>
      <c r="AQ106" s="175"/>
      <c r="AR106" s="175"/>
      <c r="AS106" s="175"/>
      <c r="AT106" s="175"/>
      <c r="AU106" s="175"/>
      <c r="AV106" s="175"/>
      <c r="AW106" s="175"/>
      <c r="AX106" s="175"/>
      <c r="AY106" s="175"/>
      <c r="AZ106" s="175"/>
      <c r="BA106" s="175"/>
      <c r="BB106" s="175"/>
      <c r="BC106" s="175"/>
      <c r="BD106" s="175"/>
      <c r="BE106" s="175"/>
      <c r="BF106" s="175"/>
      <c r="BG106" s="175"/>
      <c r="BH106" s="175"/>
      <c r="BI106" s="175"/>
      <c r="BJ106" s="175"/>
      <c r="BK106" s="175"/>
      <c r="BL106" s="175"/>
      <c r="BM106" s="175"/>
      <c r="BN106" s="175"/>
      <c r="BO106" s="175"/>
      <c r="BP106" s="175"/>
      <c r="BQ106" s="175"/>
      <c r="BR106" s="175"/>
      <c r="BS106" s="175"/>
      <c r="BT106" s="175"/>
      <c r="BU106" s="175"/>
      <c r="BV106" s="175"/>
      <c r="BW106" s="175"/>
      <c r="BX106" s="175"/>
      <c r="BY106" s="175"/>
      <c r="BZ106" s="175"/>
      <c r="CA106" s="175"/>
      <c r="CB106" s="175"/>
      <c r="CC106" s="175"/>
      <c r="CD106" s="175"/>
      <c r="CE106" s="175"/>
      <c r="CF106" s="175"/>
      <c r="CG106" s="175"/>
      <c r="CH106" s="175"/>
      <c r="CI106" s="175"/>
      <c r="CJ106" s="175"/>
      <c r="CK106" s="175"/>
      <c r="CL106" s="175"/>
      <c r="CM106" s="175"/>
      <c r="CN106" s="175"/>
      <c r="CO106" s="175"/>
      <c r="CP106" s="175"/>
      <c r="CQ106" s="175"/>
      <c r="CR106" s="175"/>
      <c r="CS106" s="175"/>
      <c r="CT106" s="175"/>
      <c r="CU106" s="175"/>
      <c r="CV106" s="175"/>
      <c r="CW106" s="175"/>
      <c r="CX106" s="175"/>
      <c r="CY106" s="175"/>
      <c r="CZ106" s="175"/>
      <c r="DA106" s="175"/>
      <c r="DB106" s="175"/>
      <c r="DC106" s="175"/>
      <c r="DD106" s="175"/>
      <c r="DE106" s="175"/>
      <c r="DF106" s="175"/>
      <c r="DG106" s="175"/>
      <c r="DH106" s="175"/>
      <c r="DI106" s="175"/>
      <c r="DJ106" s="175"/>
      <c r="DK106" s="175"/>
      <c r="DL106" s="175"/>
      <c r="DM106" s="175"/>
      <c r="DN106" s="175"/>
      <c r="DO106" s="175"/>
      <c r="DP106" s="175"/>
      <c r="DQ106" s="175"/>
      <c r="DR106" s="175"/>
      <c r="DS106" s="175"/>
      <c r="DT106" s="175"/>
      <c r="DU106" s="175"/>
      <c r="DV106" s="175"/>
      <c r="DW106" s="175"/>
      <c r="DX106" s="175"/>
      <c r="DY106" s="175"/>
      <c r="DZ106" s="175"/>
      <c r="EA106" s="175"/>
      <c r="EB106" s="175"/>
      <c r="EC106" s="175"/>
      <c r="ED106" s="175"/>
      <c r="EE106" s="175"/>
      <c r="EF106" s="175"/>
      <c r="EG106" s="175"/>
      <c r="EH106" s="175"/>
      <c r="EI106" s="175"/>
      <c r="EJ106" s="175"/>
      <c r="EK106" s="175"/>
      <c r="EL106" s="175"/>
      <c r="EM106" s="175"/>
      <c r="EN106" s="175"/>
      <c r="EO106" s="175"/>
      <c r="EP106" s="175"/>
      <c r="EQ106" s="175"/>
      <c r="ER106" s="175"/>
      <c r="ES106" s="175"/>
      <c r="ET106" s="175"/>
      <c r="EU106" s="175"/>
      <c r="EV106" s="175"/>
      <c r="EW106" s="175"/>
      <c r="EX106" s="175"/>
      <c r="EY106" s="175"/>
      <c r="EZ106" s="175"/>
      <c r="FA106" s="175"/>
      <c r="FB106" s="175"/>
      <c r="FC106" s="175"/>
      <c r="FD106" s="175"/>
      <c r="FE106" s="175"/>
      <c r="FF106" s="175"/>
      <c r="FG106" s="175"/>
      <c r="FH106" s="175"/>
      <c r="FI106" s="175"/>
      <c r="FJ106" s="175"/>
      <c r="FK106" s="175"/>
      <c r="FL106" s="175"/>
      <c r="FM106" s="175"/>
      <c r="FN106" s="175"/>
      <c r="FO106" s="175"/>
      <c r="FP106" s="175"/>
      <c r="FQ106" s="175"/>
      <c r="FR106" s="175"/>
      <c r="FS106" s="175"/>
      <c r="FT106" s="175"/>
      <c r="FU106" s="175"/>
      <c r="FV106" s="175"/>
      <c r="FW106" s="175"/>
      <c r="FX106" s="175"/>
      <c r="FY106" s="175"/>
      <c r="FZ106" s="175"/>
      <c r="GA106" s="175"/>
      <c r="GB106" s="175"/>
      <c r="GC106" s="175"/>
      <c r="GD106" s="175"/>
      <c r="GE106" s="175"/>
      <c r="GF106" s="175"/>
      <c r="GG106" s="175"/>
      <c r="GH106" s="175"/>
      <c r="GI106" s="175"/>
      <c r="GJ106" s="175"/>
      <c r="GK106" s="175"/>
      <c r="GL106" s="175"/>
      <c r="GM106" s="175"/>
    </row>
    <row r="107" s="7" customFormat="1" ht="26.1" customHeight="1" spans="1:195">
      <c r="A107" s="135" t="s">
        <v>130</v>
      </c>
      <c r="B107" s="136"/>
      <c r="C107" s="136"/>
      <c r="D107" s="136"/>
      <c r="E107" s="137"/>
      <c r="F107" s="139"/>
      <c r="G107" s="139"/>
      <c r="H107" s="30">
        <f>H109+H113+H115+H119+H123+H125+H126+H128+H130</f>
        <v>46799.66</v>
      </c>
      <c r="I107" s="30">
        <f t="shared" ref="I107:R107" si="18">I109+I113+I115+I119+I123+I125+I126+I128+I130</f>
        <v>19236.59</v>
      </c>
      <c r="J107" s="30">
        <f t="shared" si="18"/>
        <v>46799.66</v>
      </c>
      <c r="K107" s="30">
        <f t="shared" si="18"/>
        <v>8962.23</v>
      </c>
      <c r="L107" s="30">
        <f t="shared" si="18"/>
        <v>3692.33</v>
      </c>
      <c r="M107" s="30">
        <f t="shared" si="18"/>
        <v>4416.26</v>
      </c>
      <c r="N107" s="30">
        <f t="shared" si="18"/>
        <v>7525.36</v>
      </c>
      <c r="O107" s="30">
        <f t="shared" si="18"/>
        <v>6224.55</v>
      </c>
      <c r="P107" s="30">
        <f t="shared" si="18"/>
        <v>7228.94</v>
      </c>
      <c r="Q107" s="30">
        <f t="shared" si="18"/>
        <v>4040.69</v>
      </c>
      <c r="R107" s="30">
        <f t="shared" si="18"/>
        <v>4709.3</v>
      </c>
      <c r="S107" s="169"/>
      <c r="T107" s="176"/>
      <c r="U107" s="176"/>
      <c r="V107" s="176"/>
      <c r="W107" s="176"/>
      <c r="X107" s="176"/>
      <c r="Y107" s="176"/>
      <c r="Z107" s="176"/>
      <c r="AA107" s="176"/>
      <c r="AB107" s="176"/>
      <c r="AC107" s="176"/>
      <c r="AD107" s="176"/>
      <c r="AE107" s="176"/>
      <c r="AF107" s="176"/>
      <c r="AG107" s="176"/>
      <c r="AH107" s="176"/>
      <c r="AI107" s="176"/>
      <c r="AJ107" s="176"/>
      <c r="AK107" s="176"/>
      <c r="AL107" s="176"/>
      <c r="AM107" s="176"/>
      <c r="AN107" s="176"/>
      <c r="AO107" s="176"/>
      <c r="AP107" s="176"/>
      <c r="AQ107" s="176"/>
      <c r="AR107" s="176"/>
      <c r="AS107" s="176"/>
      <c r="AT107" s="176"/>
      <c r="AU107" s="176"/>
      <c r="AV107" s="176"/>
      <c r="AW107" s="176"/>
      <c r="AX107" s="176"/>
      <c r="AY107" s="176"/>
      <c r="AZ107" s="176"/>
      <c r="BA107" s="176"/>
      <c r="BB107" s="176"/>
      <c r="BC107" s="176"/>
      <c r="BD107" s="176"/>
      <c r="BE107" s="176"/>
      <c r="BF107" s="176"/>
      <c r="BG107" s="176"/>
      <c r="BH107" s="176"/>
      <c r="BI107" s="176"/>
      <c r="BJ107" s="176"/>
      <c r="BK107" s="176"/>
      <c r="BL107" s="176"/>
      <c r="BM107" s="176"/>
      <c r="BN107" s="176"/>
      <c r="BO107" s="176"/>
      <c r="BP107" s="176"/>
      <c r="BQ107" s="176"/>
      <c r="BR107" s="176"/>
      <c r="BS107" s="176"/>
      <c r="BT107" s="176"/>
      <c r="BU107" s="176"/>
      <c r="BV107" s="176"/>
      <c r="BW107" s="176"/>
      <c r="BX107" s="176"/>
      <c r="BY107" s="176"/>
      <c r="BZ107" s="176"/>
      <c r="CA107" s="176"/>
      <c r="CB107" s="176"/>
      <c r="CC107" s="176"/>
      <c r="CD107" s="176"/>
      <c r="CE107" s="176"/>
      <c r="CF107" s="176"/>
      <c r="CG107" s="176"/>
      <c r="CH107" s="176"/>
      <c r="CI107" s="176"/>
      <c r="CJ107" s="176"/>
      <c r="CK107" s="176"/>
      <c r="CL107" s="176"/>
      <c r="CM107" s="176"/>
      <c r="CN107" s="176"/>
      <c r="CO107" s="176"/>
      <c r="CP107" s="176"/>
      <c r="CQ107" s="176"/>
      <c r="CR107" s="176"/>
      <c r="CS107" s="176"/>
      <c r="CT107" s="176"/>
      <c r="CU107" s="176"/>
      <c r="CV107" s="176"/>
      <c r="CW107" s="176"/>
      <c r="CX107" s="176"/>
      <c r="CY107" s="176"/>
      <c r="CZ107" s="176"/>
      <c r="DA107" s="176"/>
      <c r="DB107" s="176"/>
      <c r="DC107" s="176"/>
      <c r="DD107" s="176"/>
      <c r="DE107" s="176"/>
      <c r="DF107" s="176"/>
      <c r="DG107" s="176"/>
      <c r="DH107" s="176"/>
      <c r="DI107" s="176"/>
      <c r="DJ107" s="176"/>
      <c r="DK107" s="176"/>
      <c r="DL107" s="176"/>
      <c r="DM107" s="176"/>
      <c r="DN107" s="176"/>
      <c r="DO107" s="176"/>
      <c r="DP107" s="176"/>
      <c r="DQ107" s="176"/>
      <c r="DR107" s="176"/>
      <c r="DS107" s="176"/>
      <c r="DT107" s="176"/>
      <c r="DU107" s="176"/>
      <c r="DV107" s="176"/>
      <c r="DW107" s="176"/>
      <c r="DX107" s="176"/>
      <c r="DY107" s="176"/>
      <c r="DZ107" s="176"/>
      <c r="EA107" s="176"/>
      <c r="EB107" s="176"/>
      <c r="EC107" s="176"/>
      <c r="ED107" s="176"/>
      <c r="EE107" s="176"/>
      <c r="EF107" s="176"/>
      <c r="EG107" s="176"/>
      <c r="EH107" s="176"/>
      <c r="EI107" s="176"/>
      <c r="EJ107" s="176"/>
      <c r="EK107" s="176"/>
      <c r="EL107" s="176"/>
      <c r="EM107" s="176"/>
      <c r="EN107" s="176"/>
      <c r="EO107" s="176"/>
      <c r="EP107" s="176"/>
      <c r="EQ107" s="176"/>
      <c r="ER107" s="176"/>
      <c r="ES107" s="176"/>
      <c r="ET107" s="176"/>
      <c r="EU107" s="176"/>
      <c r="EV107" s="176"/>
      <c r="EW107" s="176"/>
      <c r="EX107" s="176"/>
      <c r="EY107" s="176"/>
      <c r="EZ107" s="176"/>
      <c r="FA107" s="176"/>
      <c r="FB107" s="176"/>
      <c r="FC107" s="176"/>
      <c r="FD107" s="176"/>
      <c r="FE107" s="176"/>
      <c r="FF107" s="176"/>
      <c r="FG107" s="176"/>
      <c r="FH107" s="176"/>
      <c r="FI107" s="176"/>
      <c r="FJ107" s="176"/>
      <c r="FK107" s="176"/>
      <c r="FL107" s="176"/>
      <c r="FM107" s="176"/>
      <c r="FN107" s="176"/>
      <c r="FO107" s="176"/>
      <c r="FP107" s="176"/>
      <c r="FQ107" s="176"/>
      <c r="FR107" s="176"/>
      <c r="FS107" s="176"/>
      <c r="FT107" s="176"/>
      <c r="FU107" s="176"/>
      <c r="FV107" s="176"/>
      <c r="FW107" s="176"/>
      <c r="FX107" s="176"/>
      <c r="FY107" s="176"/>
      <c r="FZ107" s="176"/>
      <c r="GA107" s="176"/>
      <c r="GB107" s="176"/>
      <c r="GC107" s="176"/>
      <c r="GD107" s="176"/>
      <c r="GE107" s="176"/>
      <c r="GF107" s="176"/>
      <c r="GG107" s="176"/>
      <c r="GH107" s="176"/>
      <c r="GI107" s="176"/>
      <c r="GJ107" s="176"/>
      <c r="GK107" s="176"/>
      <c r="GL107" s="176"/>
      <c r="GM107" s="176"/>
    </row>
    <row r="108" s="7" customFormat="1" ht="26.1" customHeight="1" spans="1:195">
      <c r="A108" s="135" t="s">
        <v>131</v>
      </c>
      <c r="B108" s="136"/>
      <c r="C108" s="136"/>
      <c r="D108" s="136"/>
      <c r="E108" s="137"/>
      <c r="F108" s="139"/>
      <c r="G108" s="139"/>
      <c r="H108" s="30">
        <f>H109</f>
        <v>19236.59</v>
      </c>
      <c r="I108" s="30">
        <f>I109</f>
        <v>19236.59</v>
      </c>
      <c r="J108" s="30">
        <f t="shared" si="14"/>
        <v>19236.59</v>
      </c>
      <c r="K108" s="169">
        <f>K109</f>
        <v>5642.77</v>
      </c>
      <c r="L108" s="169">
        <f t="shared" ref="L108:R108" si="19">L109</f>
        <v>1561.86</v>
      </c>
      <c r="M108" s="169">
        <f t="shared" si="19"/>
        <v>1804.19</v>
      </c>
      <c r="N108" s="169">
        <f t="shared" si="19"/>
        <v>1651.58</v>
      </c>
      <c r="O108" s="169">
        <f t="shared" si="19"/>
        <v>2712.24</v>
      </c>
      <c r="P108" s="169">
        <f t="shared" si="19"/>
        <v>1961.74</v>
      </c>
      <c r="Q108" s="169">
        <f t="shared" si="19"/>
        <v>1665.21</v>
      </c>
      <c r="R108" s="169">
        <f t="shared" si="19"/>
        <v>2237</v>
      </c>
      <c r="S108" s="169"/>
      <c r="T108" s="176"/>
      <c r="U108" s="176"/>
      <c r="V108" s="176"/>
      <c r="W108" s="176"/>
      <c r="X108" s="176"/>
      <c r="Y108" s="176"/>
      <c r="Z108" s="176"/>
      <c r="AA108" s="176"/>
      <c r="AB108" s="176"/>
      <c r="AC108" s="176"/>
      <c r="AD108" s="176"/>
      <c r="AE108" s="176"/>
      <c r="AF108" s="176"/>
      <c r="AG108" s="176"/>
      <c r="AH108" s="176"/>
      <c r="AI108" s="176"/>
      <c r="AJ108" s="176"/>
      <c r="AK108" s="176"/>
      <c r="AL108" s="176"/>
      <c r="AM108" s="176"/>
      <c r="AN108" s="176"/>
      <c r="AO108" s="176"/>
      <c r="AP108" s="176"/>
      <c r="AQ108" s="176"/>
      <c r="AR108" s="176"/>
      <c r="AS108" s="176"/>
      <c r="AT108" s="176"/>
      <c r="AU108" s="176"/>
      <c r="AV108" s="176"/>
      <c r="AW108" s="176"/>
      <c r="AX108" s="176"/>
      <c r="AY108" s="176"/>
      <c r="AZ108" s="176"/>
      <c r="BA108" s="176"/>
      <c r="BB108" s="176"/>
      <c r="BC108" s="176"/>
      <c r="BD108" s="176"/>
      <c r="BE108" s="176"/>
      <c r="BF108" s="176"/>
      <c r="BG108" s="176"/>
      <c r="BH108" s="176"/>
      <c r="BI108" s="176"/>
      <c r="BJ108" s="176"/>
      <c r="BK108" s="176"/>
      <c r="BL108" s="176"/>
      <c r="BM108" s="176"/>
      <c r="BN108" s="176"/>
      <c r="BO108" s="176"/>
      <c r="BP108" s="176"/>
      <c r="BQ108" s="176"/>
      <c r="BR108" s="176"/>
      <c r="BS108" s="176"/>
      <c r="BT108" s="176"/>
      <c r="BU108" s="176"/>
      <c r="BV108" s="176"/>
      <c r="BW108" s="176"/>
      <c r="BX108" s="176"/>
      <c r="BY108" s="176"/>
      <c r="BZ108" s="176"/>
      <c r="CA108" s="176"/>
      <c r="CB108" s="176"/>
      <c r="CC108" s="176"/>
      <c r="CD108" s="176"/>
      <c r="CE108" s="176"/>
      <c r="CF108" s="176"/>
      <c r="CG108" s="176"/>
      <c r="CH108" s="176"/>
      <c r="CI108" s="176"/>
      <c r="CJ108" s="176"/>
      <c r="CK108" s="176"/>
      <c r="CL108" s="176"/>
      <c r="CM108" s="176"/>
      <c r="CN108" s="176"/>
      <c r="CO108" s="176"/>
      <c r="CP108" s="176"/>
      <c r="CQ108" s="176"/>
      <c r="CR108" s="176"/>
      <c r="CS108" s="176"/>
      <c r="CT108" s="176"/>
      <c r="CU108" s="176"/>
      <c r="CV108" s="176"/>
      <c r="CW108" s="176"/>
      <c r="CX108" s="176"/>
      <c r="CY108" s="176"/>
      <c r="CZ108" s="176"/>
      <c r="DA108" s="176"/>
      <c r="DB108" s="176"/>
      <c r="DC108" s="176"/>
      <c r="DD108" s="176"/>
      <c r="DE108" s="176"/>
      <c r="DF108" s="176"/>
      <c r="DG108" s="176"/>
      <c r="DH108" s="176"/>
      <c r="DI108" s="176"/>
      <c r="DJ108" s="176"/>
      <c r="DK108" s="176"/>
      <c r="DL108" s="176"/>
      <c r="DM108" s="176"/>
      <c r="DN108" s="176"/>
      <c r="DO108" s="176"/>
      <c r="DP108" s="176"/>
      <c r="DQ108" s="176"/>
      <c r="DR108" s="176"/>
      <c r="DS108" s="176"/>
      <c r="DT108" s="176"/>
      <c r="DU108" s="176"/>
      <c r="DV108" s="176"/>
      <c r="DW108" s="176"/>
      <c r="DX108" s="176"/>
      <c r="DY108" s="176"/>
      <c r="DZ108" s="176"/>
      <c r="EA108" s="176"/>
      <c r="EB108" s="176"/>
      <c r="EC108" s="176"/>
      <c r="ED108" s="176"/>
      <c r="EE108" s="176"/>
      <c r="EF108" s="176"/>
      <c r="EG108" s="176"/>
      <c r="EH108" s="176"/>
      <c r="EI108" s="176"/>
      <c r="EJ108" s="176"/>
      <c r="EK108" s="176"/>
      <c r="EL108" s="176"/>
      <c r="EM108" s="176"/>
      <c r="EN108" s="176"/>
      <c r="EO108" s="176"/>
      <c r="EP108" s="176"/>
      <c r="EQ108" s="176"/>
      <c r="ER108" s="176"/>
      <c r="ES108" s="176"/>
      <c r="ET108" s="176"/>
      <c r="EU108" s="176"/>
      <c r="EV108" s="176"/>
      <c r="EW108" s="176"/>
      <c r="EX108" s="176"/>
      <c r="EY108" s="176"/>
      <c r="EZ108" s="176"/>
      <c r="FA108" s="176"/>
      <c r="FB108" s="176"/>
      <c r="FC108" s="176"/>
      <c r="FD108" s="176"/>
      <c r="FE108" s="176"/>
      <c r="FF108" s="176"/>
      <c r="FG108" s="176"/>
      <c r="FH108" s="176"/>
      <c r="FI108" s="176"/>
      <c r="FJ108" s="176"/>
      <c r="FK108" s="176"/>
      <c r="FL108" s="176"/>
      <c r="FM108" s="176"/>
      <c r="FN108" s="176"/>
      <c r="FO108" s="176"/>
      <c r="FP108" s="176"/>
      <c r="FQ108" s="176"/>
      <c r="FR108" s="176"/>
      <c r="FS108" s="176"/>
      <c r="FT108" s="176"/>
      <c r="FU108" s="176"/>
      <c r="FV108" s="176"/>
      <c r="FW108" s="176"/>
      <c r="FX108" s="176"/>
      <c r="FY108" s="176"/>
      <c r="FZ108" s="176"/>
      <c r="GA108" s="176"/>
      <c r="GB108" s="176"/>
      <c r="GC108" s="176"/>
      <c r="GD108" s="176"/>
      <c r="GE108" s="176"/>
      <c r="GF108" s="176"/>
      <c r="GG108" s="176"/>
      <c r="GH108" s="176"/>
      <c r="GI108" s="176"/>
      <c r="GJ108" s="176"/>
      <c r="GK108" s="176"/>
      <c r="GL108" s="176"/>
      <c r="GM108" s="176"/>
    </row>
    <row r="109" s="6" customFormat="1" ht="26.1" customHeight="1" spans="1:195">
      <c r="A109" s="140">
        <v>1</v>
      </c>
      <c r="B109" s="141" t="s">
        <v>23</v>
      </c>
      <c r="C109" s="141"/>
      <c r="D109" s="141"/>
      <c r="E109" s="141"/>
      <c r="F109" s="142"/>
      <c r="G109" s="29"/>
      <c r="H109" s="30">
        <f t="shared" si="16"/>
        <v>19236.59</v>
      </c>
      <c r="I109" s="168">
        <v>19236.59</v>
      </c>
      <c r="J109" s="30">
        <f t="shared" si="14"/>
        <v>19236.59</v>
      </c>
      <c r="K109" s="170">
        <v>5642.77</v>
      </c>
      <c r="L109" s="170">
        <v>1561.86</v>
      </c>
      <c r="M109" s="170">
        <v>1804.19</v>
      </c>
      <c r="N109" s="170">
        <v>1651.58</v>
      </c>
      <c r="O109" s="170">
        <v>2712.24</v>
      </c>
      <c r="P109" s="170">
        <v>1961.74</v>
      </c>
      <c r="Q109" s="170">
        <v>1665.21</v>
      </c>
      <c r="R109" s="170">
        <v>2237</v>
      </c>
      <c r="S109" s="168"/>
      <c r="T109" s="175"/>
      <c r="U109" s="175"/>
      <c r="V109" s="175"/>
      <c r="W109" s="175"/>
      <c r="X109" s="175"/>
      <c r="Y109" s="175"/>
      <c r="Z109" s="175"/>
      <c r="AA109" s="175"/>
      <c r="AB109" s="175"/>
      <c r="AC109" s="175"/>
      <c r="AD109" s="175"/>
      <c r="AE109" s="175"/>
      <c r="AF109" s="175"/>
      <c r="AG109" s="175"/>
      <c r="AH109" s="175"/>
      <c r="AI109" s="175"/>
      <c r="AJ109" s="175"/>
      <c r="AK109" s="175"/>
      <c r="AL109" s="175"/>
      <c r="AM109" s="175"/>
      <c r="AN109" s="175"/>
      <c r="AO109" s="175"/>
      <c r="AP109" s="175"/>
      <c r="AQ109" s="175"/>
      <c r="AR109" s="175"/>
      <c r="AS109" s="175"/>
      <c r="AT109" s="175"/>
      <c r="AU109" s="175"/>
      <c r="AV109" s="175"/>
      <c r="AW109" s="175"/>
      <c r="AX109" s="175"/>
      <c r="AY109" s="175"/>
      <c r="AZ109" s="175"/>
      <c r="BA109" s="175"/>
      <c r="BB109" s="175"/>
      <c r="BC109" s="175"/>
      <c r="BD109" s="175"/>
      <c r="BE109" s="175"/>
      <c r="BF109" s="175"/>
      <c r="BG109" s="175"/>
      <c r="BH109" s="175"/>
      <c r="BI109" s="175"/>
      <c r="BJ109" s="175"/>
      <c r="BK109" s="175"/>
      <c r="BL109" s="175"/>
      <c r="BM109" s="175"/>
      <c r="BN109" s="175"/>
      <c r="BO109" s="175"/>
      <c r="BP109" s="175"/>
      <c r="BQ109" s="175"/>
      <c r="BR109" s="175"/>
      <c r="BS109" s="175"/>
      <c r="BT109" s="175"/>
      <c r="BU109" s="175"/>
      <c r="BV109" s="175"/>
      <c r="BW109" s="175"/>
      <c r="BX109" s="175"/>
      <c r="BY109" s="175"/>
      <c r="BZ109" s="175"/>
      <c r="CA109" s="175"/>
      <c r="CB109" s="175"/>
      <c r="CC109" s="175"/>
      <c r="CD109" s="175"/>
      <c r="CE109" s="175"/>
      <c r="CF109" s="175"/>
      <c r="CG109" s="175"/>
      <c r="CH109" s="175"/>
      <c r="CI109" s="175"/>
      <c r="CJ109" s="175"/>
      <c r="CK109" s="175"/>
      <c r="CL109" s="175"/>
      <c r="CM109" s="175"/>
      <c r="CN109" s="175"/>
      <c r="CO109" s="175"/>
      <c r="CP109" s="175"/>
      <c r="CQ109" s="175"/>
      <c r="CR109" s="175"/>
      <c r="CS109" s="175"/>
      <c r="CT109" s="175"/>
      <c r="CU109" s="175"/>
      <c r="CV109" s="175"/>
      <c r="CW109" s="175"/>
      <c r="CX109" s="175"/>
      <c r="CY109" s="175"/>
      <c r="CZ109" s="175"/>
      <c r="DA109" s="175"/>
      <c r="DB109" s="175"/>
      <c r="DC109" s="175"/>
      <c r="DD109" s="175"/>
      <c r="DE109" s="175"/>
      <c r="DF109" s="175"/>
      <c r="DG109" s="175"/>
      <c r="DH109" s="175"/>
      <c r="DI109" s="175"/>
      <c r="DJ109" s="175"/>
      <c r="DK109" s="175"/>
      <c r="DL109" s="175"/>
      <c r="DM109" s="175"/>
      <c r="DN109" s="175"/>
      <c r="DO109" s="175"/>
      <c r="DP109" s="175"/>
      <c r="DQ109" s="175"/>
      <c r="DR109" s="175"/>
      <c r="DS109" s="175"/>
      <c r="DT109" s="175"/>
      <c r="DU109" s="175"/>
      <c r="DV109" s="175"/>
      <c r="DW109" s="175"/>
      <c r="DX109" s="175"/>
      <c r="DY109" s="175"/>
      <c r="DZ109" s="175"/>
      <c r="EA109" s="175"/>
      <c r="EB109" s="175"/>
      <c r="EC109" s="175"/>
      <c r="ED109" s="175"/>
      <c r="EE109" s="175"/>
      <c r="EF109" s="175"/>
      <c r="EG109" s="175"/>
      <c r="EH109" s="175"/>
      <c r="EI109" s="175"/>
      <c r="EJ109" s="175"/>
      <c r="EK109" s="175"/>
      <c r="EL109" s="175"/>
      <c r="EM109" s="175"/>
      <c r="EN109" s="175"/>
      <c r="EO109" s="175"/>
      <c r="EP109" s="175"/>
      <c r="EQ109" s="175"/>
      <c r="ER109" s="175"/>
      <c r="ES109" s="175"/>
      <c r="ET109" s="175"/>
      <c r="EU109" s="175"/>
      <c r="EV109" s="175"/>
      <c r="EW109" s="175"/>
      <c r="EX109" s="175"/>
      <c r="EY109" s="175"/>
      <c r="EZ109" s="175"/>
      <c r="FA109" s="175"/>
      <c r="FB109" s="175"/>
      <c r="FC109" s="175"/>
      <c r="FD109" s="175"/>
      <c r="FE109" s="175"/>
      <c r="FF109" s="175"/>
      <c r="FG109" s="175"/>
      <c r="FH109" s="175"/>
      <c r="FI109" s="175"/>
      <c r="FJ109" s="175"/>
      <c r="FK109" s="175"/>
      <c r="FL109" s="175"/>
      <c r="FM109" s="175"/>
      <c r="FN109" s="175"/>
      <c r="FO109" s="175"/>
      <c r="FP109" s="175"/>
      <c r="FQ109" s="175"/>
      <c r="FR109" s="175"/>
      <c r="FS109" s="175"/>
      <c r="FT109" s="175"/>
      <c r="FU109" s="175"/>
      <c r="FV109" s="175"/>
      <c r="FW109" s="175"/>
      <c r="FX109" s="175"/>
      <c r="FY109" s="175"/>
      <c r="FZ109" s="175"/>
      <c r="GA109" s="175"/>
      <c r="GB109" s="175"/>
      <c r="GC109" s="175"/>
      <c r="GD109" s="175"/>
      <c r="GE109" s="175"/>
      <c r="GF109" s="175"/>
      <c r="GG109" s="175"/>
      <c r="GH109" s="175"/>
      <c r="GI109" s="175"/>
      <c r="GJ109" s="175"/>
      <c r="GK109" s="175"/>
      <c r="GL109" s="175"/>
      <c r="GM109" s="175"/>
    </row>
    <row r="110" s="8" customFormat="1" ht="26.1" customHeight="1" spans="1:195">
      <c r="A110" s="143"/>
      <c r="B110" s="144" t="s">
        <v>132</v>
      </c>
      <c r="C110" s="145"/>
      <c r="D110" s="145"/>
      <c r="E110" s="146"/>
      <c r="F110" s="35" t="s">
        <v>133</v>
      </c>
      <c r="G110" s="35" t="s">
        <v>134</v>
      </c>
      <c r="H110" s="30">
        <f t="shared" si="16"/>
        <v>12236.59</v>
      </c>
      <c r="I110" s="95">
        <v>12236.59</v>
      </c>
      <c r="J110" s="30">
        <f t="shared" si="14"/>
        <v>12236.59</v>
      </c>
      <c r="K110" s="171">
        <v>5642.77</v>
      </c>
      <c r="L110" s="171">
        <v>361.86</v>
      </c>
      <c r="M110" s="171">
        <v>204.19</v>
      </c>
      <c r="N110" s="171">
        <v>1651.58</v>
      </c>
      <c r="O110" s="171">
        <v>1712.24</v>
      </c>
      <c r="P110" s="171">
        <v>261.74</v>
      </c>
      <c r="Q110" s="172">
        <v>165.21</v>
      </c>
      <c r="R110" s="95">
        <v>2237</v>
      </c>
      <c r="S110" s="172"/>
      <c r="T110" s="177"/>
      <c r="U110" s="177"/>
      <c r="V110" s="177"/>
      <c r="W110" s="177"/>
      <c r="X110" s="177"/>
      <c r="Y110" s="177"/>
      <c r="Z110" s="177"/>
      <c r="AA110" s="177"/>
      <c r="AB110" s="177"/>
      <c r="AC110" s="177"/>
      <c r="AD110" s="177"/>
      <c r="AE110" s="177"/>
      <c r="AF110" s="177"/>
      <c r="AG110" s="177"/>
      <c r="AH110" s="177"/>
      <c r="AI110" s="177"/>
      <c r="AJ110" s="177"/>
      <c r="AK110" s="177"/>
      <c r="AL110" s="177"/>
      <c r="AM110" s="177"/>
      <c r="AN110" s="177"/>
      <c r="AO110" s="177"/>
      <c r="AP110" s="177"/>
      <c r="AQ110" s="177"/>
      <c r="AR110" s="177"/>
      <c r="AS110" s="177"/>
      <c r="AT110" s="177"/>
      <c r="AU110" s="177"/>
      <c r="AV110" s="177"/>
      <c r="AW110" s="177"/>
      <c r="AX110" s="177"/>
      <c r="AY110" s="177"/>
      <c r="AZ110" s="177"/>
      <c r="BA110" s="177"/>
      <c r="BB110" s="177"/>
      <c r="BC110" s="177"/>
      <c r="BD110" s="177"/>
      <c r="BE110" s="177"/>
      <c r="BF110" s="177"/>
      <c r="BG110" s="177"/>
      <c r="BH110" s="177"/>
      <c r="BI110" s="177"/>
      <c r="BJ110" s="177"/>
      <c r="BK110" s="177"/>
      <c r="BL110" s="177"/>
      <c r="BM110" s="177"/>
      <c r="BN110" s="177"/>
      <c r="BO110" s="177"/>
      <c r="BP110" s="177"/>
      <c r="BQ110" s="177"/>
      <c r="BR110" s="177"/>
      <c r="BS110" s="177"/>
      <c r="BT110" s="177"/>
      <c r="BU110" s="177"/>
      <c r="BV110" s="177"/>
      <c r="BW110" s="177"/>
      <c r="BX110" s="177"/>
      <c r="BY110" s="177"/>
      <c r="BZ110" s="177"/>
      <c r="CA110" s="177"/>
      <c r="CB110" s="177"/>
      <c r="CC110" s="177"/>
      <c r="CD110" s="177"/>
      <c r="CE110" s="177"/>
      <c r="CF110" s="177"/>
      <c r="CG110" s="177"/>
      <c r="CH110" s="177"/>
      <c r="CI110" s="177"/>
      <c r="CJ110" s="177"/>
      <c r="CK110" s="177"/>
      <c r="CL110" s="177"/>
      <c r="CM110" s="177"/>
      <c r="CN110" s="177"/>
      <c r="CO110" s="177"/>
      <c r="CP110" s="177"/>
      <c r="CQ110" s="177"/>
      <c r="CR110" s="177"/>
      <c r="CS110" s="177"/>
      <c r="CT110" s="177"/>
      <c r="CU110" s="177"/>
      <c r="CV110" s="177"/>
      <c r="CW110" s="177"/>
      <c r="CX110" s="177"/>
      <c r="CY110" s="177"/>
      <c r="CZ110" s="177"/>
      <c r="DA110" s="177"/>
      <c r="DB110" s="177"/>
      <c r="DC110" s="177"/>
      <c r="DD110" s="177"/>
      <c r="DE110" s="177"/>
      <c r="DF110" s="177"/>
      <c r="DG110" s="177"/>
      <c r="DH110" s="177"/>
      <c r="DI110" s="177"/>
      <c r="DJ110" s="177"/>
      <c r="DK110" s="177"/>
      <c r="DL110" s="177"/>
      <c r="DM110" s="177"/>
      <c r="DN110" s="177"/>
      <c r="DO110" s="177"/>
      <c r="DP110" s="177"/>
      <c r="DQ110" s="177"/>
      <c r="DR110" s="177"/>
      <c r="DS110" s="177"/>
      <c r="DT110" s="177"/>
      <c r="DU110" s="177"/>
      <c r="DV110" s="177"/>
      <c r="DW110" s="177"/>
      <c r="DX110" s="177"/>
      <c r="DY110" s="177"/>
      <c r="DZ110" s="177"/>
      <c r="EA110" s="177"/>
      <c r="EB110" s="177"/>
      <c r="EC110" s="177"/>
      <c r="ED110" s="177"/>
      <c r="EE110" s="177"/>
      <c r="EF110" s="177"/>
      <c r="EG110" s="177"/>
      <c r="EH110" s="177"/>
      <c r="EI110" s="177"/>
      <c r="EJ110" s="177"/>
      <c r="EK110" s="177"/>
      <c r="EL110" s="177"/>
      <c r="EM110" s="177"/>
      <c r="EN110" s="177"/>
      <c r="EO110" s="177"/>
      <c r="EP110" s="177"/>
      <c r="EQ110" s="177"/>
      <c r="ER110" s="177"/>
      <c r="ES110" s="177"/>
      <c r="ET110" s="177"/>
      <c r="EU110" s="177"/>
      <c r="EV110" s="177"/>
      <c r="EW110" s="177"/>
      <c r="EX110" s="177"/>
      <c r="EY110" s="177"/>
      <c r="EZ110" s="177"/>
      <c r="FA110" s="177"/>
      <c r="FB110" s="177"/>
      <c r="FC110" s="177"/>
      <c r="FD110" s="177"/>
      <c r="FE110" s="177"/>
      <c r="FF110" s="177"/>
      <c r="FG110" s="177"/>
      <c r="FH110" s="177"/>
      <c r="FI110" s="177"/>
      <c r="FJ110" s="177"/>
      <c r="FK110" s="177"/>
      <c r="FL110" s="177"/>
      <c r="FM110" s="177"/>
      <c r="FN110" s="177"/>
      <c r="FO110" s="177"/>
      <c r="FP110" s="177"/>
      <c r="FQ110" s="177"/>
      <c r="FR110" s="177"/>
      <c r="FS110" s="177"/>
      <c r="FT110" s="177"/>
      <c r="FU110" s="177"/>
      <c r="FV110" s="177"/>
      <c r="FW110" s="177"/>
      <c r="FX110" s="177"/>
      <c r="FY110" s="177"/>
      <c r="FZ110" s="177"/>
      <c r="GA110" s="177"/>
      <c r="GB110" s="177"/>
      <c r="GC110" s="177"/>
      <c r="GD110" s="177"/>
      <c r="GE110" s="177"/>
      <c r="GF110" s="177"/>
      <c r="GG110" s="177"/>
      <c r="GH110" s="177"/>
      <c r="GI110" s="177"/>
      <c r="GJ110" s="177"/>
      <c r="GK110" s="177"/>
      <c r="GL110" s="177"/>
      <c r="GM110" s="177"/>
    </row>
    <row r="111" s="8" customFormat="1" ht="26.1" customHeight="1" spans="1:195">
      <c r="A111" s="143"/>
      <c r="B111" s="144" t="s">
        <v>135</v>
      </c>
      <c r="C111" s="145"/>
      <c r="D111" s="145"/>
      <c r="E111" s="146"/>
      <c r="F111" s="147" t="s">
        <v>136</v>
      </c>
      <c r="G111" s="35" t="s">
        <v>137</v>
      </c>
      <c r="H111" s="30">
        <f t="shared" si="16"/>
        <v>7000</v>
      </c>
      <c r="I111" s="95">
        <v>7000</v>
      </c>
      <c r="J111" s="30">
        <f t="shared" si="14"/>
        <v>7000</v>
      </c>
      <c r="K111" s="95"/>
      <c r="L111" s="95">
        <v>1200</v>
      </c>
      <c r="M111" s="95">
        <v>1600</v>
      </c>
      <c r="N111" s="95"/>
      <c r="O111" s="95">
        <v>1000</v>
      </c>
      <c r="P111" s="95">
        <v>1700</v>
      </c>
      <c r="Q111" s="95">
        <v>1500</v>
      </c>
      <c r="R111" s="95"/>
      <c r="S111" s="172"/>
      <c r="T111" s="177"/>
      <c r="U111" s="177"/>
      <c r="V111" s="177"/>
      <c r="W111" s="177"/>
      <c r="X111" s="177"/>
      <c r="Y111" s="177"/>
      <c r="Z111" s="177"/>
      <c r="AA111" s="177"/>
      <c r="AB111" s="177"/>
      <c r="AC111" s="177"/>
      <c r="AD111" s="177"/>
      <c r="AE111" s="177"/>
      <c r="AF111" s="177"/>
      <c r="AG111" s="177"/>
      <c r="AH111" s="177"/>
      <c r="AI111" s="177"/>
      <c r="AJ111" s="177"/>
      <c r="AK111" s="177"/>
      <c r="AL111" s="177"/>
      <c r="AM111" s="177"/>
      <c r="AN111" s="177"/>
      <c r="AO111" s="177"/>
      <c r="AP111" s="177"/>
      <c r="AQ111" s="177"/>
      <c r="AR111" s="177"/>
      <c r="AS111" s="177"/>
      <c r="AT111" s="177"/>
      <c r="AU111" s="177"/>
      <c r="AV111" s="177"/>
      <c r="AW111" s="177"/>
      <c r="AX111" s="177"/>
      <c r="AY111" s="177"/>
      <c r="AZ111" s="177"/>
      <c r="BA111" s="177"/>
      <c r="BB111" s="177"/>
      <c r="BC111" s="177"/>
      <c r="BD111" s="177"/>
      <c r="BE111" s="177"/>
      <c r="BF111" s="177"/>
      <c r="BG111" s="177"/>
      <c r="BH111" s="177"/>
      <c r="BI111" s="177"/>
      <c r="BJ111" s="177"/>
      <c r="BK111" s="177"/>
      <c r="BL111" s="177"/>
      <c r="BM111" s="177"/>
      <c r="BN111" s="177"/>
      <c r="BO111" s="177"/>
      <c r="BP111" s="177"/>
      <c r="BQ111" s="177"/>
      <c r="BR111" s="177"/>
      <c r="BS111" s="177"/>
      <c r="BT111" s="177"/>
      <c r="BU111" s="177"/>
      <c r="BV111" s="177"/>
      <c r="BW111" s="177"/>
      <c r="BX111" s="177"/>
      <c r="BY111" s="177"/>
      <c r="BZ111" s="177"/>
      <c r="CA111" s="177"/>
      <c r="CB111" s="177"/>
      <c r="CC111" s="177"/>
      <c r="CD111" s="177"/>
      <c r="CE111" s="177"/>
      <c r="CF111" s="177"/>
      <c r="CG111" s="177"/>
      <c r="CH111" s="177"/>
      <c r="CI111" s="177"/>
      <c r="CJ111" s="177"/>
      <c r="CK111" s="177"/>
      <c r="CL111" s="177"/>
      <c r="CM111" s="177"/>
      <c r="CN111" s="177"/>
      <c r="CO111" s="177"/>
      <c r="CP111" s="177"/>
      <c r="CQ111" s="177"/>
      <c r="CR111" s="177"/>
      <c r="CS111" s="177"/>
      <c r="CT111" s="177"/>
      <c r="CU111" s="177"/>
      <c r="CV111" s="177"/>
      <c r="CW111" s="177"/>
      <c r="CX111" s="177"/>
      <c r="CY111" s="177"/>
      <c r="CZ111" s="177"/>
      <c r="DA111" s="177"/>
      <c r="DB111" s="177"/>
      <c r="DC111" s="177"/>
      <c r="DD111" s="177"/>
      <c r="DE111" s="177"/>
      <c r="DF111" s="177"/>
      <c r="DG111" s="177"/>
      <c r="DH111" s="177"/>
      <c r="DI111" s="177"/>
      <c r="DJ111" s="177"/>
      <c r="DK111" s="177"/>
      <c r="DL111" s="177"/>
      <c r="DM111" s="177"/>
      <c r="DN111" s="177"/>
      <c r="DO111" s="177"/>
      <c r="DP111" s="177"/>
      <c r="DQ111" s="177"/>
      <c r="DR111" s="177"/>
      <c r="DS111" s="177"/>
      <c r="DT111" s="177"/>
      <c r="DU111" s="177"/>
      <c r="DV111" s="177"/>
      <c r="DW111" s="177"/>
      <c r="DX111" s="177"/>
      <c r="DY111" s="177"/>
      <c r="DZ111" s="177"/>
      <c r="EA111" s="177"/>
      <c r="EB111" s="177"/>
      <c r="EC111" s="177"/>
      <c r="ED111" s="177"/>
      <c r="EE111" s="177"/>
      <c r="EF111" s="177"/>
      <c r="EG111" s="177"/>
      <c r="EH111" s="177"/>
      <c r="EI111" s="177"/>
      <c r="EJ111" s="177"/>
      <c r="EK111" s="177"/>
      <c r="EL111" s="177"/>
      <c r="EM111" s="177"/>
      <c r="EN111" s="177"/>
      <c r="EO111" s="177"/>
      <c r="EP111" s="177"/>
      <c r="EQ111" s="177"/>
      <c r="ER111" s="177"/>
      <c r="ES111" s="177"/>
      <c r="ET111" s="177"/>
      <c r="EU111" s="177"/>
      <c r="EV111" s="177"/>
      <c r="EW111" s="177"/>
      <c r="EX111" s="177"/>
      <c r="EY111" s="177"/>
      <c r="EZ111" s="177"/>
      <c r="FA111" s="177"/>
      <c r="FB111" s="177"/>
      <c r="FC111" s="177"/>
      <c r="FD111" s="177"/>
      <c r="FE111" s="177"/>
      <c r="FF111" s="177"/>
      <c r="FG111" s="177"/>
      <c r="FH111" s="177"/>
      <c r="FI111" s="177"/>
      <c r="FJ111" s="177"/>
      <c r="FK111" s="177"/>
      <c r="FL111" s="177"/>
      <c r="FM111" s="177"/>
      <c r="FN111" s="177"/>
      <c r="FO111" s="177"/>
      <c r="FP111" s="177"/>
      <c r="FQ111" s="177"/>
      <c r="FR111" s="177"/>
      <c r="FS111" s="177"/>
      <c r="FT111" s="177"/>
      <c r="FU111" s="177"/>
      <c r="FV111" s="177"/>
      <c r="FW111" s="177"/>
      <c r="FX111" s="177"/>
      <c r="FY111" s="177"/>
      <c r="FZ111" s="177"/>
      <c r="GA111" s="177"/>
      <c r="GB111" s="177"/>
      <c r="GC111" s="177"/>
      <c r="GD111" s="177"/>
      <c r="GE111" s="177"/>
      <c r="GF111" s="177"/>
      <c r="GG111" s="177"/>
      <c r="GH111" s="177"/>
      <c r="GI111" s="177"/>
      <c r="GJ111" s="177"/>
      <c r="GK111" s="177"/>
      <c r="GL111" s="177"/>
      <c r="GM111" s="177"/>
    </row>
    <row r="112" s="8" customFormat="1" ht="26.1" customHeight="1" spans="1:195">
      <c r="A112" s="148"/>
      <c r="B112" s="144" t="s">
        <v>138</v>
      </c>
      <c r="C112" s="145"/>
      <c r="D112" s="145"/>
      <c r="E112" s="146"/>
      <c r="F112" s="147" t="s">
        <v>136</v>
      </c>
      <c r="G112" s="35" t="s">
        <v>137</v>
      </c>
      <c r="H112" s="30">
        <f t="shared" si="16"/>
        <v>0</v>
      </c>
      <c r="I112" s="95"/>
      <c r="J112" s="30">
        <f t="shared" si="14"/>
        <v>0</v>
      </c>
      <c r="K112" s="95"/>
      <c r="L112" s="95"/>
      <c r="M112" s="95"/>
      <c r="N112" s="95"/>
      <c r="O112" s="95"/>
      <c r="P112" s="95"/>
      <c r="Q112" s="95"/>
      <c r="R112" s="95"/>
      <c r="S112" s="172"/>
      <c r="T112" s="177"/>
      <c r="U112" s="177"/>
      <c r="V112" s="177"/>
      <c r="W112" s="177"/>
      <c r="X112" s="177"/>
      <c r="Y112" s="177"/>
      <c r="Z112" s="177"/>
      <c r="AA112" s="177"/>
      <c r="AB112" s="177"/>
      <c r="AC112" s="177"/>
      <c r="AD112" s="177"/>
      <c r="AE112" s="177"/>
      <c r="AF112" s="177"/>
      <c r="AG112" s="177"/>
      <c r="AH112" s="177"/>
      <c r="AI112" s="177"/>
      <c r="AJ112" s="177"/>
      <c r="AK112" s="177"/>
      <c r="AL112" s="177"/>
      <c r="AM112" s="177"/>
      <c r="AN112" s="177"/>
      <c r="AO112" s="177"/>
      <c r="AP112" s="177"/>
      <c r="AQ112" s="177"/>
      <c r="AR112" s="177"/>
      <c r="AS112" s="177"/>
      <c r="AT112" s="177"/>
      <c r="AU112" s="177"/>
      <c r="AV112" s="177"/>
      <c r="AW112" s="177"/>
      <c r="AX112" s="177"/>
      <c r="AY112" s="177"/>
      <c r="AZ112" s="177"/>
      <c r="BA112" s="177"/>
      <c r="BB112" s="177"/>
      <c r="BC112" s="177"/>
      <c r="BD112" s="177"/>
      <c r="BE112" s="177"/>
      <c r="BF112" s="177"/>
      <c r="BG112" s="177"/>
      <c r="BH112" s="177"/>
      <c r="BI112" s="177"/>
      <c r="BJ112" s="177"/>
      <c r="BK112" s="177"/>
      <c r="BL112" s="177"/>
      <c r="BM112" s="177"/>
      <c r="BN112" s="177"/>
      <c r="BO112" s="177"/>
      <c r="BP112" s="177"/>
      <c r="BQ112" s="177"/>
      <c r="BR112" s="177"/>
      <c r="BS112" s="177"/>
      <c r="BT112" s="177"/>
      <c r="BU112" s="177"/>
      <c r="BV112" s="177"/>
      <c r="BW112" s="177"/>
      <c r="BX112" s="177"/>
      <c r="BY112" s="177"/>
      <c r="BZ112" s="177"/>
      <c r="CA112" s="177"/>
      <c r="CB112" s="177"/>
      <c r="CC112" s="177"/>
      <c r="CD112" s="177"/>
      <c r="CE112" s="177"/>
      <c r="CF112" s="177"/>
      <c r="CG112" s="177"/>
      <c r="CH112" s="177"/>
      <c r="CI112" s="177"/>
      <c r="CJ112" s="177"/>
      <c r="CK112" s="177"/>
      <c r="CL112" s="177"/>
      <c r="CM112" s="177"/>
      <c r="CN112" s="177"/>
      <c r="CO112" s="177"/>
      <c r="CP112" s="177"/>
      <c r="CQ112" s="177"/>
      <c r="CR112" s="177"/>
      <c r="CS112" s="177"/>
      <c r="CT112" s="177"/>
      <c r="CU112" s="177"/>
      <c r="CV112" s="177"/>
      <c r="CW112" s="177"/>
      <c r="CX112" s="177"/>
      <c r="CY112" s="177"/>
      <c r="CZ112" s="177"/>
      <c r="DA112" s="177"/>
      <c r="DB112" s="177"/>
      <c r="DC112" s="177"/>
      <c r="DD112" s="177"/>
      <c r="DE112" s="177"/>
      <c r="DF112" s="177"/>
      <c r="DG112" s="177"/>
      <c r="DH112" s="177"/>
      <c r="DI112" s="177"/>
      <c r="DJ112" s="177"/>
      <c r="DK112" s="177"/>
      <c r="DL112" s="177"/>
      <c r="DM112" s="177"/>
      <c r="DN112" s="177"/>
      <c r="DO112" s="177"/>
      <c r="DP112" s="177"/>
      <c r="DQ112" s="177"/>
      <c r="DR112" s="177"/>
      <c r="DS112" s="177"/>
      <c r="DT112" s="177"/>
      <c r="DU112" s="177"/>
      <c r="DV112" s="177"/>
      <c r="DW112" s="177"/>
      <c r="DX112" s="177"/>
      <c r="DY112" s="177"/>
      <c r="DZ112" s="177"/>
      <c r="EA112" s="177"/>
      <c r="EB112" s="177"/>
      <c r="EC112" s="177"/>
      <c r="ED112" s="177"/>
      <c r="EE112" s="177"/>
      <c r="EF112" s="177"/>
      <c r="EG112" s="177"/>
      <c r="EH112" s="177"/>
      <c r="EI112" s="177"/>
      <c r="EJ112" s="177"/>
      <c r="EK112" s="177"/>
      <c r="EL112" s="177"/>
      <c r="EM112" s="177"/>
      <c r="EN112" s="177"/>
      <c r="EO112" s="177"/>
      <c r="EP112" s="177"/>
      <c r="EQ112" s="177"/>
      <c r="ER112" s="177"/>
      <c r="ES112" s="177"/>
      <c r="ET112" s="177"/>
      <c r="EU112" s="177"/>
      <c r="EV112" s="177"/>
      <c r="EW112" s="177"/>
      <c r="EX112" s="177"/>
      <c r="EY112" s="177"/>
      <c r="EZ112" s="177"/>
      <c r="FA112" s="177"/>
      <c r="FB112" s="177"/>
      <c r="FC112" s="177"/>
      <c r="FD112" s="177"/>
      <c r="FE112" s="177"/>
      <c r="FF112" s="177"/>
      <c r="FG112" s="177"/>
      <c r="FH112" s="177"/>
      <c r="FI112" s="177"/>
      <c r="FJ112" s="177"/>
      <c r="FK112" s="177"/>
      <c r="FL112" s="177"/>
      <c r="FM112" s="177"/>
      <c r="FN112" s="177"/>
      <c r="FO112" s="177"/>
      <c r="FP112" s="177"/>
      <c r="FQ112" s="177"/>
      <c r="FR112" s="177"/>
      <c r="FS112" s="177"/>
      <c r="FT112" s="177"/>
      <c r="FU112" s="177"/>
      <c r="FV112" s="177"/>
      <c r="FW112" s="177"/>
      <c r="FX112" s="177"/>
      <c r="FY112" s="177"/>
      <c r="FZ112" s="177"/>
      <c r="GA112" s="177"/>
      <c r="GB112" s="177"/>
      <c r="GC112" s="177"/>
      <c r="GD112" s="177"/>
      <c r="GE112" s="177"/>
      <c r="GF112" s="177"/>
      <c r="GG112" s="177"/>
      <c r="GH112" s="177"/>
      <c r="GI112" s="177"/>
      <c r="GJ112" s="177"/>
      <c r="GK112" s="177"/>
      <c r="GL112" s="177"/>
      <c r="GM112" s="177"/>
    </row>
    <row r="113" s="6" customFormat="1" ht="26.1" customHeight="1" spans="1:195">
      <c r="A113" s="149">
        <v>2</v>
      </c>
      <c r="B113" s="150" t="s">
        <v>37</v>
      </c>
      <c r="C113" s="151"/>
      <c r="D113" s="151"/>
      <c r="E113" s="152"/>
      <c r="F113" s="142" t="s">
        <v>139</v>
      </c>
      <c r="G113" s="29" t="s">
        <v>140</v>
      </c>
      <c r="H113" s="30">
        <f t="shared" si="16"/>
        <v>6594.25</v>
      </c>
      <c r="I113" s="168"/>
      <c r="J113" s="30">
        <f t="shared" si="14"/>
        <v>6594.25</v>
      </c>
      <c r="K113" s="95">
        <v>585</v>
      </c>
      <c r="L113" s="95">
        <v>373</v>
      </c>
      <c r="M113" s="95">
        <v>305</v>
      </c>
      <c r="N113" s="95">
        <v>1710</v>
      </c>
      <c r="O113" s="95">
        <v>745.25</v>
      </c>
      <c r="P113" s="95">
        <v>1798</v>
      </c>
      <c r="Q113" s="95">
        <v>275</v>
      </c>
      <c r="R113" s="95">
        <v>803</v>
      </c>
      <c r="S113" s="30"/>
      <c r="T113" s="175"/>
      <c r="U113" s="175"/>
      <c r="V113" s="175"/>
      <c r="W113" s="175"/>
      <c r="X113" s="175"/>
      <c r="Y113" s="175"/>
      <c r="Z113" s="175"/>
      <c r="AA113" s="175"/>
      <c r="AB113" s="175"/>
      <c r="AC113" s="175"/>
      <c r="AD113" s="175"/>
      <c r="AE113" s="175"/>
      <c r="AF113" s="175"/>
      <c r="AG113" s="175"/>
      <c r="AH113" s="175"/>
      <c r="AI113" s="175"/>
      <c r="AJ113" s="175"/>
      <c r="AK113" s="175"/>
      <c r="AL113" s="175"/>
      <c r="AM113" s="175"/>
      <c r="AN113" s="175"/>
      <c r="AO113" s="175"/>
      <c r="AP113" s="175"/>
      <c r="AQ113" s="175"/>
      <c r="AR113" s="175"/>
      <c r="AS113" s="175"/>
      <c r="AT113" s="175"/>
      <c r="AU113" s="175"/>
      <c r="AV113" s="175"/>
      <c r="AW113" s="175"/>
      <c r="AX113" s="175"/>
      <c r="AY113" s="175"/>
      <c r="AZ113" s="175"/>
      <c r="BA113" s="175"/>
      <c r="BB113" s="175"/>
      <c r="BC113" s="175"/>
      <c r="BD113" s="175"/>
      <c r="BE113" s="175"/>
      <c r="BF113" s="175"/>
      <c r="BG113" s="175"/>
      <c r="BH113" s="175"/>
      <c r="BI113" s="175"/>
      <c r="BJ113" s="175"/>
      <c r="BK113" s="175"/>
      <c r="BL113" s="175"/>
      <c r="BM113" s="175"/>
      <c r="BN113" s="175"/>
      <c r="BO113" s="175"/>
      <c r="BP113" s="175"/>
      <c r="BQ113" s="175"/>
      <c r="BR113" s="175"/>
      <c r="BS113" s="175"/>
      <c r="BT113" s="175"/>
      <c r="BU113" s="175"/>
      <c r="BV113" s="175"/>
      <c r="BW113" s="175"/>
      <c r="BX113" s="175"/>
      <c r="BY113" s="175"/>
      <c r="BZ113" s="175"/>
      <c r="CA113" s="175"/>
      <c r="CB113" s="175"/>
      <c r="CC113" s="175"/>
      <c r="CD113" s="175"/>
      <c r="CE113" s="175"/>
      <c r="CF113" s="175"/>
      <c r="CG113" s="175"/>
      <c r="CH113" s="175"/>
      <c r="CI113" s="175"/>
      <c r="CJ113" s="175"/>
      <c r="CK113" s="175"/>
      <c r="CL113" s="175"/>
      <c r="CM113" s="175"/>
      <c r="CN113" s="175"/>
      <c r="CO113" s="175"/>
      <c r="CP113" s="175"/>
      <c r="CQ113" s="175"/>
      <c r="CR113" s="175"/>
      <c r="CS113" s="175"/>
      <c r="CT113" s="175"/>
      <c r="CU113" s="175"/>
      <c r="CV113" s="175"/>
      <c r="CW113" s="175"/>
      <c r="CX113" s="175"/>
      <c r="CY113" s="175"/>
      <c r="CZ113" s="175"/>
      <c r="DA113" s="175"/>
      <c r="DB113" s="175"/>
      <c r="DC113" s="175"/>
      <c r="DD113" s="175"/>
      <c r="DE113" s="175"/>
      <c r="DF113" s="175"/>
      <c r="DG113" s="175"/>
      <c r="DH113" s="175"/>
      <c r="DI113" s="175"/>
      <c r="DJ113" s="175"/>
      <c r="DK113" s="175"/>
      <c r="DL113" s="175"/>
      <c r="DM113" s="175"/>
      <c r="DN113" s="175"/>
      <c r="DO113" s="175"/>
      <c r="DP113" s="175"/>
      <c r="DQ113" s="175"/>
      <c r="DR113" s="175"/>
      <c r="DS113" s="175"/>
      <c r="DT113" s="175"/>
      <c r="DU113" s="175"/>
      <c r="DV113" s="175"/>
      <c r="DW113" s="175"/>
      <c r="DX113" s="175"/>
      <c r="DY113" s="175"/>
      <c r="DZ113" s="175"/>
      <c r="EA113" s="175"/>
      <c r="EB113" s="175"/>
      <c r="EC113" s="175"/>
      <c r="ED113" s="175"/>
      <c r="EE113" s="175"/>
      <c r="EF113" s="175"/>
      <c r="EG113" s="175"/>
      <c r="EH113" s="175"/>
      <c r="EI113" s="175"/>
      <c r="EJ113" s="175"/>
      <c r="EK113" s="175"/>
      <c r="EL113" s="175"/>
      <c r="EM113" s="175"/>
      <c r="EN113" s="175"/>
      <c r="EO113" s="175"/>
      <c r="EP113" s="175"/>
      <c r="EQ113" s="175"/>
      <c r="ER113" s="175"/>
      <c r="ES113" s="175"/>
      <c r="ET113" s="175"/>
      <c r="EU113" s="175"/>
      <c r="EV113" s="175"/>
      <c r="EW113" s="175"/>
      <c r="EX113" s="175"/>
      <c r="EY113" s="175"/>
      <c r="EZ113" s="175"/>
      <c r="FA113" s="175"/>
      <c r="FB113" s="175"/>
      <c r="FC113" s="175"/>
      <c r="FD113" s="175"/>
      <c r="FE113" s="175"/>
      <c r="FF113" s="175"/>
      <c r="FG113" s="175"/>
      <c r="FH113" s="175"/>
      <c r="FI113" s="175"/>
      <c r="FJ113" s="175"/>
      <c r="FK113" s="175"/>
      <c r="FL113" s="175"/>
      <c r="FM113" s="175"/>
      <c r="FN113" s="175"/>
      <c r="FO113" s="175"/>
      <c r="FP113" s="175"/>
      <c r="FQ113" s="175"/>
      <c r="FR113" s="175"/>
      <c r="FS113" s="175"/>
      <c r="FT113" s="175"/>
      <c r="FU113" s="175"/>
      <c r="FV113" s="175"/>
      <c r="FW113" s="175"/>
      <c r="FX113" s="175"/>
      <c r="FY113" s="175"/>
      <c r="FZ113" s="175"/>
      <c r="GA113" s="175"/>
      <c r="GB113" s="175"/>
      <c r="GC113" s="175"/>
      <c r="GD113" s="175"/>
      <c r="GE113" s="175"/>
      <c r="GF113" s="175"/>
      <c r="GG113" s="175"/>
      <c r="GH113" s="175"/>
      <c r="GI113" s="175"/>
      <c r="GJ113" s="175"/>
      <c r="GK113" s="175"/>
      <c r="GL113" s="175"/>
      <c r="GM113" s="175"/>
    </row>
    <row r="114" s="8" customFormat="1" ht="26.1" customHeight="1" spans="1:195">
      <c r="A114" s="149"/>
      <c r="B114" s="55" t="s">
        <v>42</v>
      </c>
      <c r="C114" s="56"/>
      <c r="D114" s="56"/>
      <c r="E114" s="57"/>
      <c r="F114" s="153"/>
      <c r="G114" s="153"/>
      <c r="H114" s="30">
        <f t="shared" si="16"/>
        <v>0</v>
      </c>
      <c r="I114" s="172"/>
      <c r="J114" s="30">
        <f t="shared" si="14"/>
        <v>0</v>
      </c>
      <c r="K114" s="95"/>
      <c r="L114" s="95"/>
      <c r="M114" s="95"/>
      <c r="N114" s="95"/>
      <c r="O114" s="95"/>
      <c r="P114" s="95"/>
      <c r="Q114" s="95"/>
      <c r="R114" s="95"/>
      <c r="S114" s="95"/>
      <c r="T114" s="177"/>
      <c r="U114" s="177"/>
      <c r="V114" s="177"/>
      <c r="W114" s="177"/>
      <c r="X114" s="177"/>
      <c r="Y114" s="177"/>
      <c r="Z114" s="177"/>
      <c r="AA114" s="177"/>
      <c r="AB114" s="177"/>
      <c r="AC114" s="177"/>
      <c r="AD114" s="177"/>
      <c r="AE114" s="177"/>
      <c r="AF114" s="177"/>
      <c r="AG114" s="177"/>
      <c r="AH114" s="177"/>
      <c r="AI114" s="177"/>
      <c r="AJ114" s="177"/>
      <c r="AK114" s="177"/>
      <c r="AL114" s="177"/>
      <c r="AM114" s="177"/>
      <c r="AN114" s="177"/>
      <c r="AO114" s="177"/>
      <c r="AP114" s="177"/>
      <c r="AQ114" s="177"/>
      <c r="AR114" s="177"/>
      <c r="AS114" s="177"/>
      <c r="AT114" s="177"/>
      <c r="AU114" s="177"/>
      <c r="AV114" s="177"/>
      <c r="AW114" s="177"/>
      <c r="AX114" s="177"/>
      <c r="AY114" s="177"/>
      <c r="AZ114" s="177"/>
      <c r="BA114" s="177"/>
      <c r="BB114" s="177"/>
      <c r="BC114" s="177"/>
      <c r="BD114" s="177"/>
      <c r="BE114" s="177"/>
      <c r="BF114" s="177"/>
      <c r="BG114" s="177"/>
      <c r="BH114" s="177"/>
      <c r="BI114" s="177"/>
      <c r="BJ114" s="177"/>
      <c r="BK114" s="177"/>
      <c r="BL114" s="177"/>
      <c r="BM114" s="177"/>
      <c r="BN114" s="177"/>
      <c r="BO114" s="177"/>
      <c r="BP114" s="177"/>
      <c r="BQ114" s="177"/>
      <c r="BR114" s="177"/>
      <c r="BS114" s="177"/>
      <c r="BT114" s="177"/>
      <c r="BU114" s="177"/>
      <c r="BV114" s="177"/>
      <c r="BW114" s="177"/>
      <c r="BX114" s="177"/>
      <c r="BY114" s="177"/>
      <c r="BZ114" s="177"/>
      <c r="CA114" s="177"/>
      <c r="CB114" s="177"/>
      <c r="CC114" s="177"/>
      <c r="CD114" s="177"/>
      <c r="CE114" s="177"/>
      <c r="CF114" s="177"/>
      <c r="CG114" s="177"/>
      <c r="CH114" s="177"/>
      <c r="CI114" s="177"/>
      <c r="CJ114" s="177"/>
      <c r="CK114" s="177"/>
      <c r="CL114" s="177"/>
      <c r="CM114" s="177"/>
      <c r="CN114" s="177"/>
      <c r="CO114" s="177"/>
      <c r="CP114" s="177"/>
      <c r="CQ114" s="177"/>
      <c r="CR114" s="177"/>
      <c r="CS114" s="177"/>
      <c r="CT114" s="177"/>
      <c r="CU114" s="177"/>
      <c r="CV114" s="177"/>
      <c r="CW114" s="177"/>
      <c r="CX114" s="177"/>
      <c r="CY114" s="177"/>
      <c r="CZ114" s="177"/>
      <c r="DA114" s="177"/>
      <c r="DB114" s="177"/>
      <c r="DC114" s="177"/>
      <c r="DD114" s="177"/>
      <c r="DE114" s="177"/>
      <c r="DF114" s="177"/>
      <c r="DG114" s="177"/>
      <c r="DH114" s="177"/>
      <c r="DI114" s="177"/>
      <c r="DJ114" s="177"/>
      <c r="DK114" s="177"/>
      <c r="DL114" s="177"/>
      <c r="DM114" s="177"/>
      <c r="DN114" s="177"/>
      <c r="DO114" s="177"/>
      <c r="DP114" s="177"/>
      <c r="DQ114" s="177"/>
      <c r="DR114" s="177"/>
      <c r="DS114" s="177"/>
      <c r="DT114" s="177"/>
      <c r="DU114" s="177"/>
      <c r="DV114" s="177"/>
      <c r="DW114" s="177"/>
      <c r="DX114" s="177"/>
      <c r="DY114" s="177"/>
      <c r="DZ114" s="177"/>
      <c r="EA114" s="177"/>
      <c r="EB114" s="177"/>
      <c r="EC114" s="177"/>
      <c r="ED114" s="177"/>
      <c r="EE114" s="177"/>
      <c r="EF114" s="177"/>
      <c r="EG114" s="177"/>
      <c r="EH114" s="177"/>
      <c r="EI114" s="177"/>
      <c r="EJ114" s="177"/>
      <c r="EK114" s="177"/>
      <c r="EL114" s="177"/>
      <c r="EM114" s="177"/>
      <c r="EN114" s="177"/>
      <c r="EO114" s="177"/>
      <c r="EP114" s="177"/>
      <c r="EQ114" s="177"/>
      <c r="ER114" s="177"/>
      <c r="ES114" s="177"/>
      <c r="ET114" s="177"/>
      <c r="EU114" s="177"/>
      <c r="EV114" s="177"/>
      <c r="EW114" s="177"/>
      <c r="EX114" s="177"/>
      <c r="EY114" s="177"/>
      <c r="EZ114" s="177"/>
      <c r="FA114" s="177"/>
      <c r="FB114" s="177"/>
      <c r="FC114" s="177"/>
      <c r="FD114" s="177"/>
      <c r="FE114" s="177"/>
      <c r="FF114" s="177"/>
      <c r="FG114" s="177"/>
      <c r="FH114" s="177"/>
      <c r="FI114" s="177"/>
      <c r="FJ114" s="177"/>
      <c r="FK114" s="177"/>
      <c r="FL114" s="177"/>
      <c r="FM114" s="177"/>
      <c r="FN114" s="177"/>
      <c r="FO114" s="177"/>
      <c r="FP114" s="177"/>
      <c r="FQ114" s="177"/>
      <c r="FR114" s="177"/>
      <c r="FS114" s="177"/>
      <c r="FT114" s="177"/>
      <c r="FU114" s="177"/>
      <c r="FV114" s="177"/>
      <c r="FW114" s="177"/>
      <c r="FX114" s="177"/>
      <c r="FY114" s="177"/>
      <c r="FZ114" s="177"/>
      <c r="GA114" s="177"/>
      <c r="GB114" s="177"/>
      <c r="GC114" s="177"/>
      <c r="GD114" s="177"/>
      <c r="GE114" s="177"/>
      <c r="GF114" s="177"/>
      <c r="GG114" s="177"/>
      <c r="GH114" s="177"/>
      <c r="GI114" s="177"/>
      <c r="GJ114" s="177"/>
      <c r="GK114" s="177"/>
      <c r="GL114" s="177"/>
      <c r="GM114" s="177"/>
    </row>
    <row r="115" s="6" customFormat="1" ht="26.1" customHeight="1" spans="1:195">
      <c r="A115" s="140"/>
      <c r="B115" s="154" t="s">
        <v>141</v>
      </c>
      <c r="C115" s="155"/>
      <c r="D115" s="155"/>
      <c r="E115" s="156"/>
      <c r="F115" s="139"/>
      <c r="G115" s="139"/>
      <c r="H115" s="30">
        <f t="shared" si="16"/>
        <v>10564.86</v>
      </c>
      <c r="I115" s="169"/>
      <c r="J115" s="30">
        <f t="shared" si="14"/>
        <v>10564.86</v>
      </c>
      <c r="K115" s="30">
        <f>K116+K117</f>
        <v>1353.66</v>
      </c>
      <c r="L115" s="30">
        <f t="shared" ref="L115:R115" si="20">L116+L117</f>
        <v>432.47</v>
      </c>
      <c r="M115" s="30">
        <f t="shared" si="20"/>
        <v>1374.07</v>
      </c>
      <c r="N115" s="30">
        <f t="shared" si="20"/>
        <v>2513.58</v>
      </c>
      <c r="O115" s="30">
        <f t="shared" si="20"/>
        <v>1151.06</v>
      </c>
      <c r="P115" s="30">
        <f t="shared" si="20"/>
        <v>1516.2</v>
      </c>
      <c r="Q115" s="30">
        <f t="shared" si="20"/>
        <v>1219.36</v>
      </c>
      <c r="R115" s="30">
        <f t="shared" si="20"/>
        <v>1004.46</v>
      </c>
      <c r="S115" s="30"/>
      <c r="T115" s="175"/>
      <c r="U115" s="175"/>
      <c r="V115" s="175"/>
      <c r="W115" s="175"/>
      <c r="X115" s="175"/>
      <c r="Y115" s="175"/>
      <c r="Z115" s="175"/>
      <c r="AA115" s="175"/>
      <c r="AB115" s="175"/>
      <c r="AC115" s="175"/>
      <c r="AD115" s="175"/>
      <c r="AE115" s="175"/>
      <c r="AF115" s="175"/>
      <c r="AG115" s="175"/>
      <c r="AH115" s="175"/>
      <c r="AI115" s="175"/>
      <c r="AJ115" s="175"/>
      <c r="AK115" s="175"/>
      <c r="AL115" s="175"/>
      <c r="AM115" s="175"/>
      <c r="AN115" s="175"/>
      <c r="AO115" s="175"/>
      <c r="AP115" s="175"/>
      <c r="AQ115" s="175"/>
      <c r="AR115" s="175"/>
      <c r="AS115" s="175"/>
      <c r="AT115" s="175"/>
      <c r="AU115" s="175"/>
      <c r="AV115" s="175"/>
      <c r="AW115" s="175"/>
      <c r="AX115" s="175"/>
      <c r="AY115" s="175"/>
      <c r="AZ115" s="175"/>
      <c r="BA115" s="175"/>
      <c r="BB115" s="175"/>
      <c r="BC115" s="175"/>
      <c r="BD115" s="175"/>
      <c r="BE115" s="175"/>
      <c r="BF115" s="175"/>
      <c r="BG115" s="175"/>
      <c r="BH115" s="175"/>
      <c r="BI115" s="175"/>
      <c r="BJ115" s="175"/>
      <c r="BK115" s="175"/>
      <c r="BL115" s="175"/>
      <c r="BM115" s="175"/>
      <c r="BN115" s="175"/>
      <c r="BO115" s="175"/>
      <c r="BP115" s="175"/>
      <c r="BQ115" s="175"/>
      <c r="BR115" s="175"/>
      <c r="BS115" s="175"/>
      <c r="BT115" s="175"/>
      <c r="BU115" s="175"/>
      <c r="BV115" s="175"/>
      <c r="BW115" s="175"/>
      <c r="BX115" s="175"/>
      <c r="BY115" s="175"/>
      <c r="BZ115" s="175"/>
      <c r="CA115" s="175"/>
      <c r="CB115" s="175"/>
      <c r="CC115" s="175"/>
      <c r="CD115" s="175"/>
      <c r="CE115" s="175"/>
      <c r="CF115" s="175"/>
      <c r="CG115" s="175"/>
      <c r="CH115" s="175"/>
      <c r="CI115" s="175"/>
      <c r="CJ115" s="175"/>
      <c r="CK115" s="175"/>
      <c r="CL115" s="175"/>
      <c r="CM115" s="175"/>
      <c r="CN115" s="175"/>
      <c r="CO115" s="175"/>
      <c r="CP115" s="175"/>
      <c r="CQ115" s="175"/>
      <c r="CR115" s="175"/>
      <c r="CS115" s="175"/>
      <c r="CT115" s="175"/>
      <c r="CU115" s="175"/>
      <c r="CV115" s="175"/>
      <c r="CW115" s="175"/>
      <c r="CX115" s="175"/>
      <c r="CY115" s="175"/>
      <c r="CZ115" s="175"/>
      <c r="DA115" s="175"/>
      <c r="DB115" s="175"/>
      <c r="DC115" s="175"/>
      <c r="DD115" s="175"/>
      <c r="DE115" s="175"/>
      <c r="DF115" s="175"/>
      <c r="DG115" s="175"/>
      <c r="DH115" s="175"/>
      <c r="DI115" s="175"/>
      <c r="DJ115" s="175"/>
      <c r="DK115" s="175"/>
      <c r="DL115" s="175"/>
      <c r="DM115" s="175"/>
      <c r="DN115" s="175"/>
      <c r="DO115" s="175"/>
      <c r="DP115" s="175"/>
      <c r="DQ115" s="175"/>
      <c r="DR115" s="175"/>
      <c r="DS115" s="175"/>
      <c r="DT115" s="175"/>
      <c r="DU115" s="175"/>
      <c r="DV115" s="175"/>
      <c r="DW115" s="175"/>
      <c r="DX115" s="175"/>
      <c r="DY115" s="175"/>
      <c r="DZ115" s="175"/>
      <c r="EA115" s="175"/>
      <c r="EB115" s="175"/>
      <c r="EC115" s="175"/>
      <c r="ED115" s="175"/>
      <c r="EE115" s="175"/>
      <c r="EF115" s="175"/>
      <c r="EG115" s="175"/>
      <c r="EH115" s="175"/>
      <c r="EI115" s="175"/>
      <c r="EJ115" s="175"/>
      <c r="EK115" s="175"/>
      <c r="EL115" s="175"/>
      <c r="EM115" s="175"/>
      <c r="EN115" s="175"/>
      <c r="EO115" s="175"/>
      <c r="EP115" s="175"/>
      <c r="EQ115" s="175"/>
      <c r="ER115" s="175"/>
      <c r="ES115" s="175"/>
      <c r="ET115" s="175"/>
      <c r="EU115" s="175"/>
      <c r="EV115" s="175"/>
      <c r="EW115" s="175"/>
      <c r="EX115" s="175"/>
      <c r="EY115" s="175"/>
      <c r="EZ115" s="175"/>
      <c r="FA115" s="175"/>
      <c r="FB115" s="175"/>
      <c r="FC115" s="175"/>
      <c r="FD115" s="175"/>
      <c r="FE115" s="175"/>
      <c r="FF115" s="175"/>
      <c r="FG115" s="175"/>
      <c r="FH115" s="175"/>
      <c r="FI115" s="175"/>
      <c r="FJ115" s="175"/>
      <c r="FK115" s="175"/>
      <c r="FL115" s="175"/>
      <c r="FM115" s="175"/>
      <c r="FN115" s="175"/>
      <c r="FO115" s="175"/>
      <c r="FP115" s="175"/>
      <c r="FQ115" s="175"/>
      <c r="FR115" s="175"/>
      <c r="FS115" s="175"/>
      <c r="FT115" s="175"/>
      <c r="FU115" s="175"/>
      <c r="FV115" s="175"/>
      <c r="FW115" s="175"/>
      <c r="FX115" s="175"/>
      <c r="FY115" s="175"/>
      <c r="FZ115" s="175"/>
      <c r="GA115" s="175"/>
      <c r="GB115" s="175"/>
      <c r="GC115" s="175"/>
      <c r="GD115" s="175"/>
      <c r="GE115" s="175"/>
      <c r="GF115" s="175"/>
      <c r="GG115" s="175"/>
      <c r="GH115" s="175"/>
      <c r="GI115" s="175"/>
      <c r="GJ115" s="175"/>
      <c r="GK115" s="175"/>
      <c r="GL115" s="175"/>
      <c r="GM115" s="175"/>
    </row>
    <row r="116" s="8" customFormat="1" ht="26.1" customHeight="1" spans="1:195">
      <c r="A116" s="140">
        <v>3</v>
      </c>
      <c r="B116" s="157"/>
      <c r="C116" s="158"/>
      <c r="D116" s="158"/>
      <c r="E116" s="159"/>
      <c r="F116" s="147" t="s">
        <v>142</v>
      </c>
      <c r="G116" s="35" t="s">
        <v>143</v>
      </c>
      <c r="H116" s="30">
        <f t="shared" si="16"/>
        <v>4839.86</v>
      </c>
      <c r="I116" s="172"/>
      <c r="J116" s="30">
        <f t="shared" si="14"/>
        <v>4839.86</v>
      </c>
      <c r="K116" s="95">
        <v>542.06</v>
      </c>
      <c r="L116" s="95">
        <v>260.87</v>
      </c>
      <c r="M116" s="95">
        <v>735.91</v>
      </c>
      <c r="N116" s="95">
        <v>1448.78</v>
      </c>
      <c r="O116" s="95">
        <v>233.06</v>
      </c>
      <c r="P116" s="95">
        <v>495.36</v>
      </c>
      <c r="Q116" s="95">
        <v>219.36</v>
      </c>
      <c r="R116" s="95">
        <v>904.46</v>
      </c>
      <c r="S116" s="95"/>
      <c r="T116" s="177"/>
      <c r="U116" s="177"/>
      <c r="V116" s="177"/>
      <c r="W116" s="177"/>
      <c r="X116" s="177"/>
      <c r="Y116" s="177"/>
      <c r="Z116" s="177"/>
      <c r="AA116" s="177"/>
      <c r="AB116" s="177"/>
      <c r="AC116" s="177"/>
      <c r="AD116" s="177"/>
      <c r="AE116" s="177"/>
      <c r="AF116" s="177"/>
      <c r="AG116" s="177"/>
      <c r="AH116" s="177"/>
      <c r="AI116" s="177"/>
      <c r="AJ116" s="177"/>
      <c r="AK116" s="177"/>
      <c r="AL116" s="177"/>
      <c r="AM116" s="177"/>
      <c r="AN116" s="177"/>
      <c r="AO116" s="177"/>
      <c r="AP116" s="177"/>
      <c r="AQ116" s="177"/>
      <c r="AR116" s="177"/>
      <c r="AS116" s="177"/>
      <c r="AT116" s="177"/>
      <c r="AU116" s="177"/>
      <c r="AV116" s="177"/>
      <c r="AW116" s="177"/>
      <c r="AX116" s="177"/>
      <c r="AY116" s="177"/>
      <c r="AZ116" s="177"/>
      <c r="BA116" s="177"/>
      <c r="BB116" s="177"/>
      <c r="BC116" s="177"/>
      <c r="BD116" s="177"/>
      <c r="BE116" s="177"/>
      <c r="BF116" s="177"/>
      <c r="BG116" s="177"/>
      <c r="BH116" s="177"/>
      <c r="BI116" s="177"/>
      <c r="BJ116" s="177"/>
      <c r="BK116" s="177"/>
      <c r="BL116" s="177"/>
      <c r="BM116" s="177"/>
      <c r="BN116" s="177"/>
      <c r="BO116" s="177"/>
      <c r="BP116" s="177"/>
      <c r="BQ116" s="177"/>
      <c r="BR116" s="177"/>
      <c r="BS116" s="177"/>
      <c r="BT116" s="177"/>
      <c r="BU116" s="177"/>
      <c r="BV116" s="177"/>
      <c r="BW116" s="177"/>
      <c r="BX116" s="177"/>
      <c r="BY116" s="177"/>
      <c r="BZ116" s="177"/>
      <c r="CA116" s="177"/>
      <c r="CB116" s="177"/>
      <c r="CC116" s="177"/>
      <c r="CD116" s="177"/>
      <c r="CE116" s="177"/>
      <c r="CF116" s="177"/>
      <c r="CG116" s="177"/>
      <c r="CH116" s="177"/>
      <c r="CI116" s="177"/>
      <c r="CJ116" s="177"/>
      <c r="CK116" s="177"/>
      <c r="CL116" s="177"/>
      <c r="CM116" s="177"/>
      <c r="CN116" s="177"/>
      <c r="CO116" s="177"/>
      <c r="CP116" s="177"/>
      <c r="CQ116" s="177"/>
      <c r="CR116" s="177"/>
      <c r="CS116" s="177"/>
      <c r="CT116" s="177"/>
      <c r="CU116" s="177"/>
      <c r="CV116" s="177"/>
      <c r="CW116" s="177"/>
      <c r="CX116" s="177"/>
      <c r="CY116" s="177"/>
      <c r="CZ116" s="177"/>
      <c r="DA116" s="177"/>
      <c r="DB116" s="177"/>
      <c r="DC116" s="177"/>
      <c r="DD116" s="177"/>
      <c r="DE116" s="177"/>
      <c r="DF116" s="177"/>
      <c r="DG116" s="177"/>
      <c r="DH116" s="177"/>
      <c r="DI116" s="177"/>
      <c r="DJ116" s="177"/>
      <c r="DK116" s="177"/>
      <c r="DL116" s="177"/>
      <c r="DM116" s="177"/>
      <c r="DN116" s="177"/>
      <c r="DO116" s="177"/>
      <c r="DP116" s="177"/>
      <c r="DQ116" s="177"/>
      <c r="DR116" s="177"/>
      <c r="DS116" s="177"/>
      <c r="DT116" s="177"/>
      <c r="DU116" s="177"/>
      <c r="DV116" s="177"/>
      <c r="DW116" s="177"/>
      <c r="DX116" s="177"/>
      <c r="DY116" s="177"/>
      <c r="DZ116" s="177"/>
      <c r="EA116" s="177"/>
      <c r="EB116" s="177"/>
      <c r="EC116" s="177"/>
      <c r="ED116" s="177"/>
      <c r="EE116" s="177"/>
      <c r="EF116" s="177"/>
      <c r="EG116" s="177"/>
      <c r="EH116" s="177"/>
      <c r="EI116" s="177"/>
      <c r="EJ116" s="177"/>
      <c r="EK116" s="177"/>
      <c r="EL116" s="177"/>
      <c r="EM116" s="177"/>
      <c r="EN116" s="177"/>
      <c r="EO116" s="177"/>
      <c r="EP116" s="177"/>
      <c r="EQ116" s="177"/>
      <c r="ER116" s="177"/>
      <c r="ES116" s="177"/>
      <c r="ET116" s="177"/>
      <c r="EU116" s="177"/>
      <c r="EV116" s="177"/>
      <c r="EW116" s="177"/>
      <c r="EX116" s="177"/>
      <c r="EY116" s="177"/>
      <c r="EZ116" s="177"/>
      <c r="FA116" s="177"/>
      <c r="FB116" s="177"/>
      <c r="FC116" s="177"/>
      <c r="FD116" s="177"/>
      <c r="FE116" s="177"/>
      <c r="FF116" s="177"/>
      <c r="FG116" s="177"/>
      <c r="FH116" s="177"/>
      <c r="FI116" s="177"/>
      <c r="FJ116" s="177"/>
      <c r="FK116" s="177"/>
      <c r="FL116" s="177"/>
      <c r="FM116" s="177"/>
      <c r="FN116" s="177"/>
      <c r="FO116" s="177"/>
      <c r="FP116" s="177"/>
      <c r="FQ116" s="177"/>
      <c r="FR116" s="177"/>
      <c r="FS116" s="177"/>
      <c r="FT116" s="177"/>
      <c r="FU116" s="177"/>
      <c r="FV116" s="177"/>
      <c r="FW116" s="177"/>
      <c r="FX116" s="177"/>
      <c r="FY116" s="177"/>
      <c r="FZ116" s="177"/>
      <c r="GA116" s="177"/>
      <c r="GB116" s="177"/>
      <c r="GC116" s="177"/>
      <c r="GD116" s="177"/>
      <c r="GE116" s="177"/>
      <c r="GF116" s="177"/>
      <c r="GG116" s="177"/>
      <c r="GH116" s="177"/>
      <c r="GI116" s="177"/>
      <c r="GJ116" s="177"/>
      <c r="GK116" s="177"/>
      <c r="GL116" s="177"/>
      <c r="GM116" s="177"/>
    </row>
    <row r="117" s="8" customFormat="1" ht="26.1" customHeight="1" spans="1:195">
      <c r="A117" s="143"/>
      <c r="B117" s="160"/>
      <c r="C117" s="161"/>
      <c r="D117" s="161"/>
      <c r="E117" s="162"/>
      <c r="F117" s="147" t="s">
        <v>144</v>
      </c>
      <c r="G117" s="35" t="s">
        <v>145</v>
      </c>
      <c r="H117" s="30">
        <f t="shared" si="16"/>
        <v>5725</v>
      </c>
      <c r="I117" s="172"/>
      <c r="J117" s="30">
        <f t="shared" si="14"/>
        <v>5725</v>
      </c>
      <c r="K117" s="95">
        <f>790+21.6</f>
        <v>811.6</v>
      </c>
      <c r="L117" s="95">
        <f>150+21.6</f>
        <v>171.6</v>
      </c>
      <c r="M117" s="95">
        <f>600+38.16</f>
        <v>638.16</v>
      </c>
      <c r="N117" s="95">
        <f>1000+64.8</f>
        <v>1064.8</v>
      </c>
      <c r="O117" s="95">
        <f>900+18</f>
        <v>918</v>
      </c>
      <c r="P117" s="95">
        <f>1000+20.84</f>
        <v>1020.84</v>
      </c>
      <c r="Q117" s="95">
        <v>1000</v>
      </c>
      <c r="R117" s="95">
        <v>100</v>
      </c>
      <c r="S117" s="95"/>
      <c r="T117" s="177"/>
      <c r="U117" s="177"/>
      <c r="V117" s="177"/>
      <c r="W117" s="177"/>
      <c r="X117" s="177"/>
      <c r="Y117" s="177"/>
      <c r="Z117" s="177"/>
      <c r="AA117" s="177"/>
      <c r="AB117" s="177"/>
      <c r="AC117" s="177"/>
      <c r="AD117" s="177"/>
      <c r="AE117" s="177"/>
      <c r="AF117" s="177"/>
      <c r="AG117" s="177"/>
      <c r="AH117" s="177"/>
      <c r="AI117" s="177"/>
      <c r="AJ117" s="177"/>
      <c r="AK117" s="177"/>
      <c r="AL117" s="177"/>
      <c r="AM117" s="177"/>
      <c r="AN117" s="177"/>
      <c r="AO117" s="177"/>
      <c r="AP117" s="177"/>
      <c r="AQ117" s="177"/>
      <c r="AR117" s="177"/>
      <c r="AS117" s="177"/>
      <c r="AT117" s="177"/>
      <c r="AU117" s="177"/>
      <c r="AV117" s="177"/>
      <c r="AW117" s="177"/>
      <c r="AX117" s="177"/>
      <c r="AY117" s="177"/>
      <c r="AZ117" s="177"/>
      <c r="BA117" s="177"/>
      <c r="BB117" s="177"/>
      <c r="BC117" s="177"/>
      <c r="BD117" s="177"/>
      <c r="BE117" s="177"/>
      <c r="BF117" s="177"/>
      <c r="BG117" s="177"/>
      <c r="BH117" s="177"/>
      <c r="BI117" s="177"/>
      <c r="BJ117" s="177"/>
      <c r="BK117" s="177"/>
      <c r="BL117" s="177"/>
      <c r="BM117" s="177"/>
      <c r="BN117" s="177"/>
      <c r="BO117" s="177"/>
      <c r="BP117" s="177"/>
      <c r="BQ117" s="177"/>
      <c r="BR117" s="177"/>
      <c r="BS117" s="177"/>
      <c r="BT117" s="177"/>
      <c r="BU117" s="177"/>
      <c r="BV117" s="177"/>
      <c r="BW117" s="177"/>
      <c r="BX117" s="177"/>
      <c r="BY117" s="177"/>
      <c r="BZ117" s="177"/>
      <c r="CA117" s="177"/>
      <c r="CB117" s="177"/>
      <c r="CC117" s="177"/>
      <c r="CD117" s="177"/>
      <c r="CE117" s="177"/>
      <c r="CF117" s="177"/>
      <c r="CG117" s="177"/>
      <c r="CH117" s="177"/>
      <c r="CI117" s="177"/>
      <c r="CJ117" s="177"/>
      <c r="CK117" s="177"/>
      <c r="CL117" s="177"/>
      <c r="CM117" s="177"/>
      <c r="CN117" s="177"/>
      <c r="CO117" s="177"/>
      <c r="CP117" s="177"/>
      <c r="CQ117" s="177"/>
      <c r="CR117" s="177"/>
      <c r="CS117" s="177"/>
      <c r="CT117" s="177"/>
      <c r="CU117" s="177"/>
      <c r="CV117" s="177"/>
      <c r="CW117" s="177"/>
      <c r="CX117" s="177"/>
      <c r="CY117" s="177"/>
      <c r="CZ117" s="177"/>
      <c r="DA117" s="177"/>
      <c r="DB117" s="177"/>
      <c r="DC117" s="177"/>
      <c r="DD117" s="177"/>
      <c r="DE117" s="177"/>
      <c r="DF117" s="177"/>
      <c r="DG117" s="177"/>
      <c r="DH117" s="177"/>
      <c r="DI117" s="177"/>
      <c r="DJ117" s="177"/>
      <c r="DK117" s="177"/>
      <c r="DL117" s="177"/>
      <c r="DM117" s="177"/>
      <c r="DN117" s="177"/>
      <c r="DO117" s="177"/>
      <c r="DP117" s="177"/>
      <c r="DQ117" s="177"/>
      <c r="DR117" s="177"/>
      <c r="DS117" s="177"/>
      <c r="DT117" s="177"/>
      <c r="DU117" s="177"/>
      <c r="DV117" s="177"/>
      <c r="DW117" s="177"/>
      <c r="DX117" s="177"/>
      <c r="DY117" s="177"/>
      <c r="DZ117" s="177"/>
      <c r="EA117" s="177"/>
      <c r="EB117" s="177"/>
      <c r="EC117" s="177"/>
      <c r="ED117" s="177"/>
      <c r="EE117" s="177"/>
      <c r="EF117" s="177"/>
      <c r="EG117" s="177"/>
      <c r="EH117" s="177"/>
      <c r="EI117" s="177"/>
      <c r="EJ117" s="177"/>
      <c r="EK117" s="177"/>
      <c r="EL117" s="177"/>
      <c r="EM117" s="177"/>
      <c r="EN117" s="177"/>
      <c r="EO117" s="177"/>
      <c r="EP117" s="177"/>
      <c r="EQ117" s="177"/>
      <c r="ER117" s="177"/>
      <c r="ES117" s="177"/>
      <c r="ET117" s="177"/>
      <c r="EU117" s="177"/>
      <c r="EV117" s="177"/>
      <c r="EW117" s="177"/>
      <c r="EX117" s="177"/>
      <c r="EY117" s="177"/>
      <c r="EZ117" s="177"/>
      <c r="FA117" s="177"/>
      <c r="FB117" s="177"/>
      <c r="FC117" s="177"/>
      <c r="FD117" s="177"/>
      <c r="FE117" s="177"/>
      <c r="FF117" s="177"/>
      <c r="FG117" s="177"/>
      <c r="FH117" s="177"/>
      <c r="FI117" s="177"/>
      <c r="FJ117" s="177"/>
      <c r="FK117" s="177"/>
      <c r="FL117" s="177"/>
      <c r="FM117" s="177"/>
      <c r="FN117" s="177"/>
      <c r="FO117" s="177"/>
      <c r="FP117" s="177"/>
      <c r="FQ117" s="177"/>
      <c r="FR117" s="177"/>
      <c r="FS117" s="177"/>
      <c r="FT117" s="177"/>
      <c r="FU117" s="177"/>
      <c r="FV117" s="177"/>
      <c r="FW117" s="177"/>
      <c r="FX117" s="177"/>
      <c r="FY117" s="177"/>
      <c r="FZ117" s="177"/>
      <c r="GA117" s="177"/>
      <c r="GB117" s="177"/>
      <c r="GC117" s="177"/>
      <c r="GD117" s="177"/>
      <c r="GE117" s="177"/>
      <c r="GF117" s="177"/>
      <c r="GG117" s="177"/>
      <c r="GH117" s="177"/>
      <c r="GI117" s="177"/>
      <c r="GJ117" s="177"/>
      <c r="GK117" s="177"/>
      <c r="GL117" s="177"/>
      <c r="GM117" s="177"/>
    </row>
    <row r="118" s="8" customFormat="1" ht="26.1" customHeight="1" spans="1:195">
      <c r="A118" s="148"/>
      <c r="B118" s="55" t="s">
        <v>42</v>
      </c>
      <c r="C118" s="56"/>
      <c r="D118" s="56"/>
      <c r="E118" s="57"/>
      <c r="F118" s="153"/>
      <c r="G118" s="153"/>
      <c r="H118" s="30">
        <f t="shared" si="16"/>
        <v>0</v>
      </c>
      <c r="I118" s="172"/>
      <c r="J118" s="30">
        <f t="shared" si="14"/>
        <v>0</v>
      </c>
      <c r="K118" s="95"/>
      <c r="L118" s="95"/>
      <c r="M118" s="95"/>
      <c r="N118" s="95"/>
      <c r="O118" s="95"/>
      <c r="P118" s="95"/>
      <c r="Q118" s="95"/>
      <c r="R118" s="95"/>
      <c r="S118" s="172"/>
      <c r="T118" s="177"/>
      <c r="U118" s="177"/>
      <c r="V118" s="177"/>
      <c r="W118" s="177"/>
      <c r="X118" s="177"/>
      <c r="Y118" s="177"/>
      <c r="Z118" s="177"/>
      <c r="AA118" s="177"/>
      <c r="AB118" s="177"/>
      <c r="AC118" s="177"/>
      <c r="AD118" s="177"/>
      <c r="AE118" s="177"/>
      <c r="AF118" s="177"/>
      <c r="AG118" s="177"/>
      <c r="AH118" s="177"/>
      <c r="AI118" s="177"/>
      <c r="AJ118" s="177"/>
      <c r="AK118" s="177"/>
      <c r="AL118" s="177"/>
      <c r="AM118" s="177"/>
      <c r="AN118" s="177"/>
      <c r="AO118" s="177"/>
      <c r="AP118" s="177"/>
      <c r="AQ118" s="177"/>
      <c r="AR118" s="177"/>
      <c r="AS118" s="177"/>
      <c r="AT118" s="177"/>
      <c r="AU118" s="177"/>
      <c r="AV118" s="177"/>
      <c r="AW118" s="177"/>
      <c r="AX118" s="177"/>
      <c r="AY118" s="177"/>
      <c r="AZ118" s="177"/>
      <c r="BA118" s="177"/>
      <c r="BB118" s="177"/>
      <c r="BC118" s="177"/>
      <c r="BD118" s="177"/>
      <c r="BE118" s="177"/>
      <c r="BF118" s="177"/>
      <c r="BG118" s="177"/>
      <c r="BH118" s="177"/>
      <c r="BI118" s="177"/>
      <c r="BJ118" s="177"/>
      <c r="BK118" s="177"/>
      <c r="BL118" s="177"/>
      <c r="BM118" s="177"/>
      <c r="BN118" s="177"/>
      <c r="BO118" s="177"/>
      <c r="BP118" s="177"/>
      <c r="BQ118" s="177"/>
      <c r="BR118" s="177"/>
      <c r="BS118" s="177"/>
      <c r="BT118" s="177"/>
      <c r="BU118" s="177"/>
      <c r="BV118" s="177"/>
      <c r="BW118" s="177"/>
      <c r="BX118" s="177"/>
      <c r="BY118" s="177"/>
      <c r="BZ118" s="177"/>
      <c r="CA118" s="177"/>
      <c r="CB118" s="177"/>
      <c r="CC118" s="177"/>
      <c r="CD118" s="177"/>
      <c r="CE118" s="177"/>
      <c r="CF118" s="177"/>
      <c r="CG118" s="177"/>
      <c r="CH118" s="177"/>
      <c r="CI118" s="177"/>
      <c r="CJ118" s="177"/>
      <c r="CK118" s="177"/>
      <c r="CL118" s="177"/>
      <c r="CM118" s="177"/>
      <c r="CN118" s="177"/>
      <c r="CO118" s="177"/>
      <c r="CP118" s="177"/>
      <c r="CQ118" s="177"/>
      <c r="CR118" s="177"/>
      <c r="CS118" s="177"/>
      <c r="CT118" s="177"/>
      <c r="CU118" s="177"/>
      <c r="CV118" s="177"/>
      <c r="CW118" s="177"/>
      <c r="CX118" s="177"/>
      <c r="CY118" s="177"/>
      <c r="CZ118" s="177"/>
      <c r="DA118" s="177"/>
      <c r="DB118" s="177"/>
      <c r="DC118" s="177"/>
      <c r="DD118" s="177"/>
      <c r="DE118" s="177"/>
      <c r="DF118" s="177"/>
      <c r="DG118" s="177"/>
      <c r="DH118" s="177"/>
      <c r="DI118" s="177"/>
      <c r="DJ118" s="177"/>
      <c r="DK118" s="177"/>
      <c r="DL118" s="177"/>
      <c r="DM118" s="177"/>
      <c r="DN118" s="177"/>
      <c r="DO118" s="177"/>
      <c r="DP118" s="177"/>
      <c r="DQ118" s="177"/>
      <c r="DR118" s="177"/>
      <c r="DS118" s="177"/>
      <c r="DT118" s="177"/>
      <c r="DU118" s="177"/>
      <c r="DV118" s="177"/>
      <c r="DW118" s="177"/>
      <c r="DX118" s="177"/>
      <c r="DY118" s="177"/>
      <c r="DZ118" s="177"/>
      <c r="EA118" s="177"/>
      <c r="EB118" s="177"/>
      <c r="EC118" s="177"/>
      <c r="ED118" s="177"/>
      <c r="EE118" s="177"/>
      <c r="EF118" s="177"/>
      <c r="EG118" s="177"/>
      <c r="EH118" s="177"/>
      <c r="EI118" s="177"/>
      <c r="EJ118" s="177"/>
      <c r="EK118" s="177"/>
      <c r="EL118" s="177"/>
      <c r="EM118" s="177"/>
      <c r="EN118" s="177"/>
      <c r="EO118" s="177"/>
      <c r="EP118" s="177"/>
      <c r="EQ118" s="177"/>
      <c r="ER118" s="177"/>
      <c r="ES118" s="177"/>
      <c r="ET118" s="177"/>
      <c r="EU118" s="177"/>
      <c r="EV118" s="177"/>
      <c r="EW118" s="177"/>
      <c r="EX118" s="177"/>
      <c r="EY118" s="177"/>
      <c r="EZ118" s="177"/>
      <c r="FA118" s="177"/>
      <c r="FB118" s="177"/>
      <c r="FC118" s="177"/>
      <c r="FD118" s="177"/>
      <c r="FE118" s="177"/>
      <c r="FF118" s="177"/>
      <c r="FG118" s="177"/>
      <c r="FH118" s="177"/>
      <c r="FI118" s="177"/>
      <c r="FJ118" s="177"/>
      <c r="FK118" s="177"/>
      <c r="FL118" s="177"/>
      <c r="FM118" s="177"/>
      <c r="FN118" s="177"/>
      <c r="FO118" s="177"/>
      <c r="FP118" s="177"/>
      <c r="FQ118" s="177"/>
      <c r="FR118" s="177"/>
      <c r="FS118" s="177"/>
      <c r="FT118" s="177"/>
      <c r="FU118" s="177"/>
      <c r="FV118" s="177"/>
      <c r="FW118" s="177"/>
      <c r="FX118" s="177"/>
      <c r="FY118" s="177"/>
      <c r="FZ118" s="177"/>
      <c r="GA118" s="177"/>
      <c r="GB118" s="177"/>
      <c r="GC118" s="177"/>
      <c r="GD118" s="177"/>
      <c r="GE118" s="177"/>
      <c r="GF118" s="177"/>
      <c r="GG118" s="177"/>
      <c r="GH118" s="177"/>
      <c r="GI118" s="177"/>
      <c r="GJ118" s="177"/>
      <c r="GK118" s="177"/>
      <c r="GL118" s="177"/>
      <c r="GM118" s="177"/>
    </row>
    <row r="119" s="6" customFormat="1" ht="26.1" customHeight="1" spans="1:195">
      <c r="A119" s="143"/>
      <c r="B119" s="154" t="s">
        <v>146</v>
      </c>
      <c r="C119" s="155"/>
      <c r="D119" s="155"/>
      <c r="E119" s="156"/>
      <c r="F119" s="139"/>
      <c r="G119" s="139"/>
      <c r="H119" s="30">
        <f t="shared" si="16"/>
        <v>0</v>
      </c>
      <c r="I119" s="169"/>
      <c r="J119" s="30">
        <f t="shared" si="14"/>
        <v>0</v>
      </c>
      <c r="K119" s="30"/>
      <c r="L119" s="30"/>
      <c r="M119" s="30"/>
      <c r="N119" s="30"/>
      <c r="O119" s="30"/>
      <c r="P119" s="30"/>
      <c r="Q119" s="30"/>
      <c r="R119" s="30"/>
      <c r="S119" s="169"/>
      <c r="T119" s="175"/>
      <c r="U119" s="175"/>
      <c r="V119" s="175"/>
      <c r="W119" s="175"/>
      <c r="X119" s="175"/>
      <c r="Y119" s="175"/>
      <c r="Z119" s="175"/>
      <c r="AA119" s="175"/>
      <c r="AB119" s="175"/>
      <c r="AC119" s="175"/>
      <c r="AD119" s="175"/>
      <c r="AE119" s="175"/>
      <c r="AF119" s="175"/>
      <c r="AG119" s="175"/>
      <c r="AH119" s="175"/>
      <c r="AI119" s="175"/>
      <c r="AJ119" s="175"/>
      <c r="AK119" s="175"/>
      <c r="AL119" s="175"/>
      <c r="AM119" s="175"/>
      <c r="AN119" s="175"/>
      <c r="AO119" s="175"/>
      <c r="AP119" s="175"/>
      <c r="AQ119" s="175"/>
      <c r="AR119" s="175"/>
      <c r="AS119" s="175"/>
      <c r="AT119" s="175"/>
      <c r="AU119" s="175"/>
      <c r="AV119" s="175"/>
      <c r="AW119" s="175"/>
      <c r="AX119" s="175"/>
      <c r="AY119" s="175"/>
      <c r="AZ119" s="175"/>
      <c r="BA119" s="175"/>
      <c r="BB119" s="175"/>
      <c r="BC119" s="175"/>
      <c r="BD119" s="175"/>
      <c r="BE119" s="175"/>
      <c r="BF119" s="175"/>
      <c r="BG119" s="175"/>
      <c r="BH119" s="175"/>
      <c r="BI119" s="175"/>
      <c r="BJ119" s="175"/>
      <c r="BK119" s="175"/>
      <c r="BL119" s="175"/>
      <c r="BM119" s="175"/>
      <c r="BN119" s="175"/>
      <c r="BO119" s="175"/>
      <c r="BP119" s="175"/>
      <c r="BQ119" s="175"/>
      <c r="BR119" s="175"/>
      <c r="BS119" s="175"/>
      <c r="BT119" s="175"/>
      <c r="BU119" s="175"/>
      <c r="BV119" s="175"/>
      <c r="BW119" s="175"/>
      <c r="BX119" s="175"/>
      <c r="BY119" s="175"/>
      <c r="BZ119" s="175"/>
      <c r="CA119" s="175"/>
      <c r="CB119" s="175"/>
      <c r="CC119" s="175"/>
      <c r="CD119" s="175"/>
      <c r="CE119" s="175"/>
      <c r="CF119" s="175"/>
      <c r="CG119" s="175"/>
      <c r="CH119" s="175"/>
      <c r="CI119" s="175"/>
      <c r="CJ119" s="175"/>
      <c r="CK119" s="175"/>
      <c r="CL119" s="175"/>
      <c r="CM119" s="175"/>
      <c r="CN119" s="175"/>
      <c r="CO119" s="175"/>
      <c r="CP119" s="175"/>
      <c r="CQ119" s="175"/>
      <c r="CR119" s="175"/>
      <c r="CS119" s="175"/>
      <c r="CT119" s="175"/>
      <c r="CU119" s="175"/>
      <c r="CV119" s="175"/>
      <c r="CW119" s="175"/>
      <c r="CX119" s="175"/>
      <c r="CY119" s="175"/>
      <c r="CZ119" s="175"/>
      <c r="DA119" s="175"/>
      <c r="DB119" s="175"/>
      <c r="DC119" s="175"/>
      <c r="DD119" s="175"/>
      <c r="DE119" s="175"/>
      <c r="DF119" s="175"/>
      <c r="DG119" s="175"/>
      <c r="DH119" s="175"/>
      <c r="DI119" s="175"/>
      <c r="DJ119" s="175"/>
      <c r="DK119" s="175"/>
      <c r="DL119" s="175"/>
      <c r="DM119" s="175"/>
      <c r="DN119" s="175"/>
      <c r="DO119" s="175"/>
      <c r="DP119" s="175"/>
      <c r="DQ119" s="175"/>
      <c r="DR119" s="175"/>
      <c r="DS119" s="175"/>
      <c r="DT119" s="175"/>
      <c r="DU119" s="175"/>
      <c r="DV119" s="175"/>
      <c r="DW119" s="175"/>
      <c r="DX119" s="175"/>
      <c r="DY119" s="175"/>
      <c r="DZ119" s="175"/>
      <c r="EA119" s="175"/>
      <c r="EB119" s="175"/>
      <c r="EC119" s="175"/>
      <c r="ED119" s="175"/>
      <c r="EE119" s="175"/>
      <c r="EF119" s="175"/>
      <c r="EG119" s="175"/>
      <c r="EH119" s="175"/>
      <c r="EI119" s="175"/>
      <c r="EJ119" s="175"/>
      <c r="EK119" s="175"/>
      <c r="EL119" s="175"/>
      <c r="EM119" s="175"/>
      <c r="EN119" s="175"/>
      <c r="EO119" s="175"/>
      <c r="EP119" s="175"/>
      <c r="EQ119" s="175"/>
      <c r="ER119" s="175"/>
      <c r="ES119" s="175"/>
      <c r="ET119" s="175"/>
      <c r="EU119" s="175"/>
      <c r="EV119" s="175"/>
      <c r="EW119" s="175"/>
      <c r="EX119" s="175"/>
      <c r="EY119" s="175"/>
      <c r="EZ119" s="175"/>
      <c r="FA119" s="175"/>
      <c r="FB119" s="175"/>
      <c r="FC119" s="175"/>
      <c r="FD119" s="175"/>
      <c r="FE119" s="175"/>
      <c r="FF119" s="175"/>
      <c r="FG119" s="175"/>
      <c r="FH119" s="175"/>
      <c r="FI119" s="175"/>
      <c r="FJ119" s="175"/>
      <c r="FK119" s="175"/>
      <c r="FL119" s="175"/>
      <c r="FM119" s="175"/>
      <c r="FN119" s="175"/>
      <c r="FO119" s="175"/>
      <c r="FP119" s="175"/>
      <c r="FQ119" s="175"/>
      <c r="FR119" s="175"/>
      <c r="FS119" s="175"/>
      <c r="FT119" s="175"/>
      <c r="FU119" s="175"/>
      <c r="FV119" s="175"/>
      <c r="FW119" s="175"/>
      <c r="FX119" s="175"/>
      <c r="FY119" s="175"/>
      <c r="FZ119" s="175"/>
      <c r="GA119" s="175"/>
      <c r="GB119" s="175"/>
      <c r="GC119" s="175"/>
      <c r="GD119" s="175"/>
      <c r="GE119" s="175"/>
      <c r="GF119" s="175"/>
      <c r="GG119" s="175"/>
      <c r="GH119" s="175"/>
      <c r="GI119" s="175"/>
      <c r="GJ119" s="175"/>
      <c r="GK119" s="175"/>
      <c r="GL119" s="175"/>
      <c r="GM119" s="175"/>
    </row>
    <row r="120" s="8" customFormat="1" ht="26.1" customHeight="1" spans="1:195">
      <c r="A120" s="140">
        <v>4</v>
      </c>
      <c r="B120" s="157"/>
      <c r="C120" s="158"/>
      <c r="D120" s="158"/>
      <c r="E120" s="159"/>
      <c r="F120" s="69" t="s">
        <v>147</v>
      </c>
      <c r="G120" s="69"/>
      <c r="H120" s="30">
        <f t="shared" si="16"/>
        <v>0</v>
      </c>
      <c r="I120" s="172"/>
      <c r="J120" s="30">
        <f t="shared" si="14"/>
        <v>0</v>
      </c>
      <c r="K120" s="95"/>
      <c r="L120" s="95"/>
      <c r="M120" s="95"/>
      <c r="N120" s="95"/>
      <c r="O120" s="95"/>
      <c r="P120" s="95"/>
      <c r="Q120" s="95"/>
      <c r="R120" s="95"/>
      <c r="S120" s="95"/>
      <c r="T120" s="177"/>
      <c r="U120" s="177"/>
      <c r="V120" s="177"/>
      <c r="W120" s="177"/>
      <c r="X120" s="177"/>
      <c r="Y120" s="177"/>
      <c r="Z120" s="177"/>
      <c r="AA120" s="177"/>
      <c r="AB120" s="177"/>
      <c r="AC120" s="177"/>
      <c r="AD120" s="177"/>
      <c r="AE120" s="177"/>
      <c r="AF120" s="177"/>
      <c r="AG120" s="177"/>
      <c r="AH120" s="177"/>
      <c r="AI120" s="177"/>
      <c r="AJ120" s="177"/>
      <c r="AK120" s="177"/>
      <c r="AL120" s="177"/>
      <c r="AM120" s="177"/>
      <c r="AN120" s="177"/>
      <c r="AO120" s="177"/>
      <c r="AP120" s="177"/>
      <c r="AQ120" s="177"/>
      <c r="AR120" s="177"/>
      <c r="AS120" s="177"/>
      <c r="AT120" s="177"/>
      <c r="AU120" s="177"/>
      <c r="AV120" s="177"/>
      <c r="AW120" s="177"/>
      <c r="AX120" s="177"/>
      <c r="AY120" s="177"/>
      <c r="AZ120" s="177"/>
      <c r="BA120" s="177"/>
      <c r="BB120" s="177"/>
      <c r="BC120" s="177"/>
      <c r="BD120" s="177"/>
      <c r="BE120" s="177"/>
      <c r="BF120" s="177"/>
      <c r="BG120" s="177"/>
      <c r="BH120" s="177"/>
      <c r="BI120" s="177"/>
      <c r="BJ120" s="177"/>
      <c r="BK120" s="177"/>
      <c r="BL120" s="177"/>
      <c r="BM120" s="177"/>
      <c r="BN120" s="177"/>
      <c r="BO120" s="177"/>
      <c r="BP120" s="177"/>
      <c r="BQ120" s="177"/>
      <c r="BR120" s="177"/>
      <c r="BS120" s="177"/>
      <c r="BT120" s="177"/>
      <c r="BU120" s="177"/>
      <c r="BV120" s="177"/>
      <c r="BW120" s="177"/>
      <c r="BX120" s="177"/>
      <c r="BY120" s="177"/>
      <c r="BZ120" s="177"/>
      <c r="CA120" s="177"/>
      <c r="CB120" s="177"/>
      <c r="CC120" s="177"/>
      <c r="CD120" s="177"/>
      <c r="CE120" s="177"/>
      <c r="CF120" s="177"/>
      <c r="CG120" s="177"/>
      <c r="CH120" s="177"/>
      <c r="CI120" s="177"/>
      <c r="CJ120" s="177"/>
      <c r="CK120" s="177"/>
      <c r="CL120" s="177"/>
      <c r="CM120" s="177"/>
      <c r="CN120" s="177"/>
      <c r="CO120" s="177"/>
      <c r="CP120" s="177"/>
      <c r="CQ120" s="177"/>
      <c r="CR120" s="177"/>
      <c r="CS120" s="177"/>
      <c r="CT120" s="177"/>
      <c r="CU120" s="177"/>
      <c r="CV120" s="177"/>
      <c r="CW120" s="177"/>
      <c r="CX120" s="177"/>
      <c r="CY120" s="177"/>
      <c r="CZ120" s="177"/>
      <c r="DA120" s="177"/>
      <c r="DB120" s="177"/>
      <c r="DC120" s="177"/>
      <c r="DD120" s="177"/>
      <c r="DE120" s="177"/>
      <c r="DF120" s="177"/>
      <c r="DG120" s="177"/>
      <c r="DH120" s="177"/>
      <c r="DI120" s="177"/>
      <c r="DJ120" s="177"/>
      <c r="DK120" s="177"/>
      <c r="DL120" s="177"/>
      <c r="DM120" s="177"/>
      <c r="DN120" s="177"/>
      <c r="DO120" s="177"/>
      <c r="DP120" s="177"/>
      <c r="DQ120" s="177"/>
      <c r="DR120" s="177"/>
      <c r="DS120" s="177"/>
      <c r="DT120" s="177"/>
      <c r="DU120" s="177"/>
      <c r="DV120" s="177"/>
      <c r="DW120" s="177"/>
      <c r="DX120" s="177"/>
      <c r="DY120" s="177"/>
      <c r="DZ120" s="177"/>
      <c r="EA120" s="177"/>
      <c r="EB120" s="177"/>
      <c r="EC120" s="177"/>
      <c r="ED120" s="177"/>
      <c r="EE120" s="177"/>
      <c r="EF120" s="177"/>
      <c r="EG120" s="177"/>
      <c r="EH120" s="177"/>
      <c r="EI120" s="177"/>
      <c r="EJ120" s="177"/>
      <c r="EK120" s="177"/>
      <c r="EL120" s="177"/>
      <c r="EM120" s="177"/>
      <c r="EN120" s="177"/>
      <c r="EO120" s="177"/>
      <c r="EP120" s="177"/>
      <c r="EQ120" s="177"/>
      <c r="ER120" s="177"/>
      <c r="ES120" s="177"/>
      <c r="ET120" s="177"/>
      <c r="EU120" s="177"/>
      <c r="EV120" s="177"/>
      <c r="EW120" s="177"/>
      <c r="EX120" s="177"/>
      <c r="EY120" s="177"/>
      <c r="EZ120" s="177"/>
      <c r="FA120" s="177"/>
      <c r="FB120" s="177"/>
      <c r="FC120" s="177"/>
      <c r="FD120" s="177"/>
      <c r="FE120" s="177"/>
      <c r="FF120" s="177"/>
      <c r="FG120" s="177"/>
      <c r="FH120" s="177"/>
      <c r="FI120" s="177"/>
      <c r="FJ120" s="177"/>
      <c r="FK120" s="177"/>
      <c r="FL120" s="177"/>
      <c r="FM120" s="177"/>
      <c r="FN120" s="177"/>
      <c r="FO120" s="177"/>
      <c r="FP120" s="177"/>
      <c r="FQ120" s="177"/>
      <c r="FR120" s="177"/>
      <c r="FS120" s="177"/>
      <c r="FT120" s="177"/>
      <c r="FU120" s="177"/>
      <c r="FV120" s="177"/>
      <c r="FW120" s="177"/>
      <c r="FX120" s="177"/>
      <c r="FY120" s="177"/>
      <c r="FZ120" s="177"/>
      <c r="GA120" s="177"/>
      <c r="GB120" s="177"/>
      <c r="GC120" s="177"/>
      <c r="GD120" s="177"/>
      <c r="GE120" s="177"/>
      <c r="GF120" s="177"/>
      <c r="GG120" s="177"/>
      <c r="GH120" s="177"/>
      <c r="GI120" s="177"/>
      <c r="GJ120" s="177"/>
      <c r="GK120" s="177"/>
      <c r="GL120" s="177"/>
      <c r="GM120" s="177"/>
    </row>
    <row r="121" s="8" customFormat="1" ht="26.1" customHeight="1" spans="1:195">
      <c r="A121" s="143"/>
      <c r="B121" s="160"/>
      <c r="C121" s="161"/>
      <c r="D121" s="161"/>
      <c r="E121" s="162"/>
      <c r="F121" s="69" t="s">
        <v>148</v>
      </c>
      <c r="G121" s="69"/>
      <c r="H121" s="30">
        <f t="shared" si="16"/>
        <v>0</v>
      </c>
      <c r="I121" s="172"/>
      <c r="J121" s="30">
        <f t="shared" si="14"/>
        <v>0</v>
      </c>
      <c r="K121" s="95"/>
      <c r="L121" s="95"/>
      <c r="M121" s="95"/>
      <c r="N121" s="95"/>
      <c r="O121" s="95"/>
      <c r="P121" s="95"/>
      <c r="Q121" s="95"/>
      <c r="R121" s="95"/>
      <c r="S121" s="95"/>
      <c r="T121" s="177"/>
      <c r="U121" s="177"/>
      <c r="V121" s="177"/>
      <c r="W121" s="177"/>
      <c r="X121" s="177"/>
      <c r="Y121" s="177"/>
      <c r="Z121" s="177"/>
      <c r="AA121" s="177"/>
      <c r="AB121" s="177"/>
      <c r="AC121" s="177"/>
      <c r="AD121" s="177"/>
      <c r="AE121" s="177"/>
      <c r="AF121" s="177"/>
      <c r="AG121" s="177"/>
      <c r="AH121" s="177"/>
      <c r="AI121" s="177"/>
      <c r="AJ121" s="177"/>
      <c r="AK121" s="177"/>
      <c r="AL121" s="177"/>
      <c r="AM121" s="177"/>
      <c r="AN121" s="177"/>
      <c r="AO121" s="177"/>
      <c r="AP121" s="177"/>
      <c r="AQ121" s="177"/>
      <c r="AR121" s="177"/>
      <c r="AS121" s="177"/>
      <c r="AT121" s="177"/>
      <c r="AU121" s="177"/>
      <c r="AV121" s="177"/>
      <c r="AW121" s="177"/>
      <c r="AX121" s="177"/>
      <c r="AY121" s="177"/>
      <c r="AZ121" s="177"/>
      <c r="BA121" s="177"/>
      <c r="BB121" s="177"/>
      <c r="BC121" s="177"/>
      <c r="BD121" s="177"/>
      <c r="BE121" s="177"/>
      <c r="BF121" s="177"/>
      <c r="BG121" s="177"/>
      <c r="BH121" s="177"/>
      <c r="BI121" s="177"/>
      <c r="BJ121" s="177"/>
      <c r="BK121" s="177"/>
      <c r="BL121" s="177"/>
      <c r="BM121" s="177"/>
      <c r="BN121" s="177"/>
      <c r="BO121" s="177"/>
      <c r="BP121" s="177"/>
      <c r="BQ121" s="177"/>
      <c r="BR121" s="177"/>
      <c r="BS121" s="177"/>
      <c r="BT121" s="177"/>
      <c r="BU121" s="177"/>
      <c r="BV121" s="177"/>
      <c r="BW121" s="177"/>
      <c r="BX121" s="177"/>
      <c r="BY121" s="177"/>
      <c r="BZ121" s="177"/>
      <c r="CA121" s="177"/>
      <c r="CB121" s="177"/>
      <c r="CC121" s="177"/>
      <c r="CD121" s="177"/>
      <c r="CE121" s="177"/>
      <c r="CF121" s="177"/>
      <c r="CG121" s="177"/>
      <c r="CH121" s="177"/>
      <c r="CI121" s="177"/>
      <c r="CJ121" s="177"/>
      <c r="CK121" s="177"/>
      <c r="CL121" s="177"/>
      <c r="CM121" s="177"/>
      <c r="CN121" s="177"/>
      <c r="CO121" s="177"/>
      <c r="CP121" s="177"/>
      <c r="CQ121" s="177"/>
      <c r="CR121" s="177"/>
      <c r="CS121" s="177"/>
      <c r="CT121" s="177"/>
      <c r="CU121" s="177"/>
      <c r="CV121" s="177"/>
      <c r="CW121" s="177"/>
      <c r="CX121" s="177"/>
      <c r="CY121" s="177"/>
      <c r="CZ121" s="177"/>
      <c r="DA121" s="177"/>
      <c r="DB121" s="177"/>
      <c r="DC121" s="177"/>
      <c r="DD121" s="177"/>
      <c r="DE121" s="177"/>
      <c r="DF121" s="177"/>
      <c r="DG121" s="177"/>
      <c r="DH121" s="177"/>
      <c r="DI121" s="177"/>
      <c r="DJ121" s="177"/>
      <c r="DK121" s="177"/>
      <c r="DL121" s="177"/>
      <c r="DM121" s="177"/>
      <c r="DN121" s="177"/>
      <c r="DO121" s="177"/>
      <c r="DP121" s="177"/>
      <c r="DQ121" s="177"/>
      <c r="DR121" s="177"/>
      <c r="DS121" s="177"/>
      <c r="DT121" s="177"/>
      <c r="DU121" s="177"/>
      <c r="DV121" s="177"/>
      <c r="DW121" s="177"/>
      <c r="DX121" s="177"/>
      <c r="DY121" s="177"/>
      <c r="DZ121" s="177"/>
      <c r="EA121" s="177"/>
      <c r="EB121" s="177"/>
      <c r="EC121" s="177"/>
      <c r="ED121" s="177"/>
      <c r="EE121" s="177"/>
      <c r="EF121" s="177"/>
      <c r="EG121" s="177"/>
      <c r="EH121" s="177"/>
      <c r="EI121" s="177"/>
      <c r="EJ121" s="177"/>
      <c r="EK121" s="177"/>
      <c r="EL121" s="177"/>
      <c r="EM121" s="177"/>
      <c r="EN121" s="177"/>
      <c r="EO121" s="177"/>
      <c r="EP121" s="177"/>
      <c r="EQ121" s="177"/>
      <c r="ER121" s="177"/>
      <c r="ES121" s="177"/>
      <c r="ET121" s="177"/>
      <c r="EU121" s="177"/>
      <c r="EV121" s="177"/>
      <c r="EW121" s="177"/>
      <c r="EX121" s="177"/>
      <c r="EY121" s="177"/>
      <c r="EZ121" s="177"/>
      <c r="FA121" s="177"/>
      <c r="FB121" s="177"/>
      <c r="FC121" s="177"/>
      <c r="FD121" s="177"/>
      <c r="FE121" s="177"/>
      <c r="FF121" s="177"/>
      <c r="FG121" s="177"/>
      <c r="FH121" s="177"/>
      <c r="FI121" s="177"/>
      <c r="FJ121" s="177"/>
      <c r="FK121" s="177"/>
      <c r="FL121" s="177"/>
      <c r="FM121" s="177"/>
      <c r="FN121" s="177"/>
      <c r="FO121" s="177"/>
      <c r="FP121" s="177"/>
      <c r="FQ121" s="177"/>
      <c r="FR121" s="177"/>
      <c r="FS121" s="177"/>
      <c r="FT121" s="177"/>
      <c r="FU121" s="177"/>
      <c r="FV121" s="177"/>
      <c r="FW121" s="177"/>
      <c r="FX121" s="177"/>
      <c r="FY121" s="177"/>
      <c r="FZ121" s="177"/>
      <c r="GA121" s="177"/>
      <c r="GB121" s="177"/>
      <c r="GC121" s="177"/>
      <c r="GD121" s="177"/>
      <c r="GE121" s="177"/>
      <c r="GF121" s="177"/>
      <c r="GG121" s="177"/>
      <c r="GH121" s="177"/>
      <c r="GI121" s="177"/>
      <c r="GJ121" s="177"/>
      <c r="GK121" s="177"/>
      <c r="GL121" s="177"/>
      <c r="GM121" s="177"/>
    </row>
    <row r="122" s="8" customFormat="1" ht="26.1" customHeight="1" spans="1:195">
      <c r="A122" s="148"/>
      <c r="B122" s="55" t="s">
        <v>42</v>
      </c>
      <c r="C122" s="56"/>
      <c r="D122" s="56"/>
      <c r="E122" s="57"/>
      <c r="F122" s="153"/>
      <c r="G122" s="153"/>
      <c r="H122" s="30">
        <f t="shared" si="16"/>
        <v>0</v>
      </c>
      <c r="I122" s="172"/>
      <c r="J122" s="30">
        <f t="shared" si="14"/>
        <v>0</v>
      </c>
      <c r="K122" s="95"/>
      <c r="L122" s="95"/>
      <c r="M122" s="95"/>
      <c r="N122" s="95"/>
      <c r="O122" s="95"/>
      <c r="P122" s="95"/>
      <c r="Q122" s="95"/>
      <c r="R122" s="95"/>
      <c r="S122" s="95"/>
      <c r="T122" s="177"/>
      <c r="U122" s="177"/>
      <c r="V122" s="177"/>
      <c r="W122" s="177"/>
      <c r="X122" s="177"/>
      <c r="Y122" s="177"/>
      <c r="Z122" s="177"/>
      <c r="AA122" s="177"/>
      <c r="AB122" s="177"/>
      <c r="AC122" s="177"/>
      <c r="AD122" s="177"/>
      <c r="AE122" s="177"/>
      <c r="AF122" s="177"/>
      <c r="AG122" s="177"/>
      <c r="AH122" s="177"/>
      <c r="AI122" s="177"/>
      <c r="AJ122" s="177"/>
      <c r="AK122" s="177"/>
      <c r="AL122" s="177"/>
      <c r="AM122" s="177"/>
      <c r="AN122" s="177"/>
      <c r="AO122" s="177"/>
      <c r="AP122" s="177"/>
      <c r="AQ122" s="177"/>
      <c r="AR122" s="177"/>
      <c r="AS122" s="177"/>
      <c r="AT122" s="177"/>
      <c r="AU122" s="177"/>
      <c r="AV122" s="177"/>
      <c r="AW122" s="177"/>
      <c r="AX122" s="177"/>
      <c r="AY122" s="177"/>
      <c r="AZ122" s="177"/>
      <c r="BA122" s="177"/>
      <c r="BB122" s="177"/>
      <c r="BC122" s="177"/>
      <c r="BD122" s="177"/>
      <c r="BE122" s="177"/>
      <c r="BF122" s="177"/>
      <c r="BG122" s="177"/>
      <c r="BH122" s="177"/>
      <c r="BI122" s="177"/>
      <c r="BJ122" s="177"/>
      <c r="BK122" s="177"/>
      <c r="BL122" s="177"/>
      <c r="BM122" s="177"/>
      <c r="BN122" s="177"/>
      <c r="BO122" s="177"/>
      <c r="BP122" s="177"/>
      <c r="BQ122" s="177"/>
      <c r="BR122" s="177"/>
      <c r="BS122" s="177"/>
      <c r="BT122" s="177"/>
      <c r="BU122" s="177"/>
      <c r="BV122" s="177"/>
      <c r="BW122" s="177"/>
      <c r="BX122" s="177"/>
      <c r="BY122" s="177"/>
      <c r="BZ122" s="177"/>
      <c r="CA122" s="177"/>
      <c r="CB122" s="177"/>
      <c r="CC122" s="177"/>
      <c r="CD122" s="177"/>
      <c r="CE122" s="177"/>
      <c r="CF122" s="177"/>
      <c r="CG122" s="177"/>
      <c r="CH122" s="177"/>
      <c r="CI122" s="177"/>
      <c r="CJ122" s="177"/>
      <c r="CK122" s="177"/>
      <c r="CL122" s="177"/>
      <c r="CM122" s="177"/>
      <c r="CN122" s="177"/>
      <c r="CO122" s="177"/>
      <c r="CP122" s="177"/>
      <c r="CQ122" s="177"/>
      <c r="CR122" s="177"/>
      <c r="CS122" s="177"/>
      <c r="CT122" s="177"/>
      <c r="CU122" s="177"/>
      <c r="CV122" s="177"/>
      <c r="CW122" s="177"/>
      <c r="CX122" s="177"/>
      <c r="CY122" s="177"/>
      <c r="CZ122" s="177"/>
      <c r="DA122" s="177"/>
      <c r="DB122" s="177"/>
      <c r="DC122" s="177"/>
      <c r="DD122" s="177"/>
      <c r="DE122" s="177"/>
      <c r="DF122" s="177"/>
      <c r="DG122" s="177"/>
      <c r="DH122" s="177"/>
      <c r="DI122" s="177"/>
      <c r="DJ122" s="177"/>
      <c r="DK122" s="177"/>
      <c r="DL122" s="177"/>
      <c r="DM122" s="177"/>
      <c r="DN122" s="177"/>
      <c r="DO122" s="177"/>
      <c r="DP122" s="177"/>
      <c r="DQ122" s="177"/>
      <c r="DR122" s="177"/>
      <c r="DS122" s="177"/>
      <c r="DT122" s="177"/>
      <c r="DU122" s="177"/>
      <c r="DV122" s="177"/>
      <c r="DW122" s="177"/>
      <c r="DX122" s="177"/>
      <c r="DY122" s="177"/>
      <c r="DZ122" s="177"/>
      <c r="EA122" s="177"/>
      <c r="EB122" s="177"/>
      <c r="EC122" s="177"/>
      <c r="ED122" s="177"/>
      <c r="EE122" s="177"/>
      <c r="EF122" s="177"/>
      <c r="EG122" s="177"/>
      <c r="EH122" s="177"/>
      <c r="EI122" s="177"/>
      <c r="EJ122" s="177"/>
      <c r="EK122" s="177"/>
      <c r="EL122" s="177"/>
      <c r="EM122" s="177"/>
      <c r="EN122" s="177"/>
      <c r="EO122" s="177"/>
      <c r="EP122" s="177"/>
      <c r="EQ122" s="177"/>
      <c r="ER122" s="177"/>
      <c r="ES122" s="177"/>
      <c r="ET122" s="177"/>
      <c r="EU122" s="177"/>
      <c r="EV122" s="177"/>
      <c r="EW122" s="177"/>
      <c r="EX122" s="177"/>
      <c r="EY122" s="177"/>
      <c r="EZ122" s="177"/>
      <c r="FA122" s="177"/>
      <c r="FB122" s="177"/>
      <c r="FC122" s="177"/>
      <c r="FD122" s="177"/>
      <c r="FE122" s="177"/>
      <c r="FF122" s="177"/>
      <c r="FG122" s="177"/>
      <c r="FH122" s="177"/>
      <c r="FI122" s="177"/>
      <c r="FJ122" s="177"/>
      <c r="FK122" s="177"/>
      <c r="FL122" s="177"/>
      <c r="FM122" s="177"/>
      <c r="FN122" s="177"/>
      <c r="FO122" s="177"/>
      <c r="FP122" s="177"/>
      <c r="FQ122" s="177"/>
      <c r="FR122" s="177"/>
      <c r="FS122" s="177"/>
      <c r="FT122" s="177"/>
      <c r="FU122" s="177"/>
      <c r="FV122" s="177"/>
      <c r="FW122" s="177"/>
      <c r="FX122" s="177"/>
      <c r="FY122" s="177"/>
      <c r="FZ122" s="177"/>
      <c r="GA122" s="177"/>
      <c r="GB122" s="177"/>
      <c r="GC122" s="177"/>
      <c r="GD122" s="177"/>
      <c r="GE122" s="177"/>
      <c r="GF122" s="177"/>
      <c r="GG122" s="177"/>
      <c r="GH122" s="177"/>
      <c r="GI122" s="177"/>
      <c r="GJ122" s="177"/>
      <c r="GK122" s="177"/>
      <c r="GL122" s="177"/>
      <c r="GM122" s="177"/>
    </row>
    <row r="123" s="6" customFormat="1" ht="26.1" customHeight="1" spans="1:195">
      <c r="A123" s="140">
        <v>5</v>
      </c>
      <c r="B123" s="150" t="s">
        <v>67</v>
      </c>
      <c r="C123" s="151"/>
      <c r="D123" s="151"/>
      <c r="E123" s="152"/>
      <c r="F123" s="163" t="s">
        <v>142</v>
      </c>
      <c r="G123" s="164"/>
      <c r="H123" s="30">
        <f t="shared" si="16"/>
        <v>0</v>
      </c>
      <c r="I123" s="169"/>
      <c r="J123" s="30">
        <f t="shared" si="14"/>
        <v>0</v>
      </c>
      <c r="K123" s="97"/>
      <c r="L123" s="97"/>
      <c r="M123" s="97"/>
      <c r="N123" s="97"/>
      <c r="O123" s="97"/>
      <c r="P123" s="97"/>
      <c r="Q123" s="97"/>
      <c r="R123" s="97"/>
      <c r="S123" s="97"/>
      <c r="T123" s="175"/>
      <c r="U123" s="175"/>
      <c r="V123" s="175"/>
      <c r="W123" s="175"/>
      <c r="X123" s="175"/>
      <c r="Y123" s="175"/>
      <c r="Z123" s="175"/>
      <c r="AA123" s="175"/>
      <c r="AB123" s="175"/>
      <c r="AC123" s="175"/>
      <c r="AD123" s="175"/>
      <c r="AE123" s="175"/>
      <c r="AF123" s="175"/>
      <c r="AG123" s="175"/>
      <c r="AH123" s="175"/>
      <c r="AI123" s="175"/>
      <c r="AJ123" s="175"/>
      <c r="AK123" s="175"/>
      <c r="AL123" s="175"/>
      <c r="AM123" s="175"/>
      <c r="AN123" s="175"/>
      <c r="AO123" s="175"/>
      <c r="AP123" s="175"/>
      <c r="AQ123" s="175"/>
      <c r="AR123" s="175"/>
      <c r="AS123" s="175"/>
      <c r="AT123" s="175"/>
      <c r="AU123" s="175"/>
      <c r="AV123" s="175"/>
      <c r="AW123" s="175"/>
      <c r="AX123" s="175"/>
      <c r="AY123" s="175"/>
      <c r="AZ123" s="175"/>
      <c r="BA123" s="175"/>
      <c r="BB123" s="175"/>
      <c r="BC123" s="175"/>
      <c r="BD123" s="175"/>
      <c r="BE123" s="175"/>
      <c r="BF123" s="175"/>
      <c r="BG123" s="175"/>
      <c r="BH123" s="175"/>
      <c r="BI123" s="175"/>
      <c r="BJ123" s="175"/>
      <c r="BK123" s="175"/>
      <c r="BL123" s="175"/>
      <c r="BM123" s="175"/>
      <c r="BN123" s="175"/>
      <c r="BO123" s="175"/>
      <c r="BP123" s="175"/>
      <c r="BQ123" s="175"/>
      <c r="BR123" s="175"/>
      <c r="BS123" s="175"/>
      <c r="BT123" s="175"/>
      <c r="BU123" s="175"/>
      <c r="BV123" s="175"/>
      <c r="BW123" s="175"/>
      <c r="BX123" s="175"/>
      <c r="BY123" s="175"/>
      <c r="BZ123" s="175"/>
      <c r="CA123" s="175"/>
      <c r="CB123" s="175"/>
      <c r="CC123" s="175"/>
      <c r="CD123" s="175"/>
      <c r="CE123" s="175"/>
      <c r="CF123" s="175"/>
      <c r="CG123" s="175"/>
      <c r="CH123" s="175"/>
      <c r="CI123" s="175"/>
      <c r="CJ123" s="175"/>
      <c r="CK123" s="175"/>
      <c r="CL123" s="175"/>
      <c r="CM123" s="175"/>
      <c r="CN123" s="175"/>
      <c r="CO123" s="175"/>
      <c r="CP123" s="175"/>
      <c r="CQ123" s="175"/>
      <c r="CR123" s="175"/>
      <c r="CS123" s="175"/>
      <c r="CT123" s="175"/>
      <c r="CU123" s="175"/>
      <c r="CV123" s="175"/>
      <c r="CW123" s="175"/>
      <c r="CX123" s="175"/>
      <c r="CY123" s="175"/>
      <c r="CZ123" s="175"/>
      <c r="DA123" s="175"/>
      <c r="DB123" s="175"/>
      <c r="DC123" s="175"/>
      <c r="DD123" s="175"/>
      <c r="DE123" s="175"/>
      <c r="DF123" s="175"/>
      <c r="DG123" s="175"/>
      <c r="DH123" s="175"/>
      <c r="DI123" s="175"/>
      <c r="DJ123" s="175"/>
      <c r="DK123" s="175"/>
      <c r="DL123" s="175"/>
      <c r="DM123" s="175"/>
      <c r="DN123" s="175"/>
      <c r="DO123" s="175"/>
      <c r="DP123" s="175"/>
      <c r="DQ123" s="175"/>
      <c r="DR123" s="175"/>
      <c r="DS123" s="175"/>
      <c r="DT123" s="175"/>
      <c r="DU123" s="175"/>
      <c r="DV123" s="175"/>
      <c r="DW123" s="175"/>
      <c r="DX123" s="175"/>
      <c r="DY123" s="175"/>
      <c r="DZ123" s="175"/>
      <c r="EA123" s="175"/>
      <c r="EB123" s="175"/>
      <c r="EC123" s="175"/>
      <c r="ED123" s="175"/>
      <c r="EE123" s="175"/>
      <c r="EF123" s="175"/>
      <c r="EG123" s="175"/>
      <c r="EH123" s="175"/>
      <c r="EI123" s="175"/>
      <c r="EJ123" s="175"/>
      <c r="EK123" s="175"/>
      <c r="EL123" s="175"/>
      <c r="EM123" s="175"/>
      <c r="EN123" s="175"/>
      <c r="EO123" s="175"/>
      <c r="EP123" s="175"/>
      <c r="EQ123" s="175"/>
      <c r="ER123" s="175"/>
      <c r="ES123" s="175"/>
      <c r="ET123" s="175"/>
      <c r="EU123" s="175"/>
      <c r="EV123" s="175"/>
      <c r="EW123" s="175"/>
      <c r="EX123" s="175"/>
      <c r="EY123" s="175"/>
      <c r="EZ123" s="175"/>
      <c r="FA123" s="175"/>
      <c r="FB123" s="175"/>
      <c r="FC123" s="175"/>
      <c r="FD123" s="175"/>
      <c r="FE123" s="175"/>
      <c r="FF123" s="175"/>
      <c r="FG123" s="175"/>
      <c r="FH123" s="175"/>
      <c r="FI123" s="175"/>
      <c r="FJ123" s="175"/>
      <c r="FK123" s="175"/>
      <c r="FL123" s="175"/>
      <c r="FM123" s="175"/>
      <c r="FN123" s="175"/>
      <c r="FO123" s="175"/>
      <c r="FP123" s="175"/>
      <c r="FQ123" s="175"/>
      <c r="FR123" s="175"/>
      <c r="FS123" s="175"/>
      <c r="FT123" s="175"/>
      <c r="FU123" s="175"/>
      <c r="FV123" s="175"/>
      <c r="FW123" s="175"/>
      <c r="FX123" s="175"/>
      <c r="FY123" s="175"/>
      <c r="FZ123" s="175"/>
      <c r="GA123" s="175"/>
      <c r="GB123" s="175"/>
      <c r="GC123" s="175"/>
      <c r="GD123" s="175"/>
      <c r="GE123" s="175"/>
      <c r="GF123" s="175"/>
      <c r="GG123" s="175"/>
      <c r="GH123" s="175"/>
      <c r="GI123" s="175"/>
      <c r="GJ123" s="175"/>
      <c r="GK123" s="175"/>
      <c r="GL123" s="175"/>
      <c r="GM123" s="175"/>
    </row>
    <row r="124" s="8" customFormat="1" ht="26.1" customHeight="1" spans="1:195">
      <c r="A124" s="148"/>
      <c r="B124" s="55" t="s">
        <v>42</v>
      </c>
      <c r="C124" s="56"/>
      <c r="D124" s="56"/>
      <c r="E124" s="57"/>
      <c r="F124" s="153"/>
      <c r="G124" s="153"/>
      <c r="H124" s="30">
        <f t="shared" si="16"/>
        <v>0</v>
      </c>
      <c r="I124" s="173"/>
      <c r="J124" s="30">
        <f t="shared" si="14"/>
        <v>0</v>
      </c>
      <c r="K124" s="96"/>
      <c r="L124" s="96"/>
      <c r="M124" s="96"/>
      <c r="N124" s="96"/>
      <c r="O124" s="96"/>
      <c r="P124" s="96"/>
      <c r="Q124" s="96"/>
      <c r="R124" s="96"/>
      <c r="S124" s="172"/>
      <c r="T124" s="177"/>
      <c r="U124" s="177"/>
      <c r="V124" s="177"/>
      <c r="W124" s="177"/>
      <c r="X124" s="177"/>
      <c r="Y124" s="177"/>
      <c r="Z124" s="177"/>
      <c r="AA124" s="177"/>
      <c r="AB124" s="177"/>
      <c r="AC124" s="177"/>
      <c r="AD124" s="177"/>
      <c r="AE124" s="177"/>
      <c r="AF124" s="177"/>
      <c r="AG124" s="177"/>
      <c r="AH124" s="177"/>
      <c r="AI124" s="177"/>
      <c r="AJ124" s="177"/>
      <c r="AK124" s="177"/>
      <c r="AL124" s="177"/>
      <c r="AM124" s="177"/>
      <c r="AN124" s="177"/>
      <c r="AO124" s="177"/>
      <c r="AP124" s="177"/>
      <c r="AQ124" s="177"/>
      <c r="AR124" s="177"/>
      <c r="AS124" s="177"/>
      <c r="AT124" s="177"/>
      <c r="AU124" s="177"/>
      <c r="AV124" s="177"/>
      <c r="AW124" s="177"/>
      <c r="AX124" s="177"/>
      <c r="AY124" s="177"/>
      <c r="AZ124" s="177"/>
      <c r="BA124" s="177"/>
      <c r="BB124" s="177"/>
      <c r="BC124" s="177"/>
      <c r="BD124" s="177"/>
      <c r="BE124" s="177"/>
      <c r="BF124" s="177"/>
      <c r="BG124" s="177"/>
      <c r="BH124" s="177"/>
      <c r="BI124" s="177"/>
      <c r="BJ124" s="177"/>
      <c r="BK124" s="177"/>
      <c r="BL124" s="177"/>
      <c r="BM124" s="177"/>
      <c r="BN124" s="177"/>
      <c r="BO124" s="177"/>
      <c r="BP124" s="177"/>
      <c r="BQ124" s="177"/>
      <c r="BR124" s="177"/>
      <c r="BS124" s="177"/>
      <c r="BT124" s="177"/>
      <c r="BU124" s="177"/>
      <c r="BV124" s="177"/>
      <c r="BW124" s="177"/>
      <c r="BX124" s="177"/>
      <c r="BY124" s="177"/>
      <c r="BZ124" s="177"/>
      <c r="CA124" s="177"/>
      <c r="CB124" s="177"/>
      <c r="CC124" s="177"/>
      <c r="CD124" s="177"/>
      <c r="CE124" s="177"/>
      <c r="CF124" s="177"/>
      <c r="CG124" s="177"/>
      <c r="CH124" s="177"/>
      <c r="CI124" s="177"/>
      <c r="CJ124" s="177"/>
      <c r="CK124" s="177"/>
      <c r="CL124" s="177"/>
      <c r="CM124" s="177"/>
      <c r="CN124" s="177"/>
      <c r="CO124" s="177"/>
      <c r="CP124" s="177"/>
      <c r="CQ124" s="177"/>
      <c r="CR124" s="177"/>
      <c r="CS124" s="177"/>
      <c r="CT124" s="177"/>
      <c r="CU124" s="177"/>
      <c r="CV124" s="177"/>
      <c r="CW124" s="177"/>
      <c r="CX124" s="177"/>
      <c r="CY124" s="177"/>
      <c r="CZ124" s="177"/>
      <c r="DA124" s="177"/>
      <c r="DB124" s="177"/>
      <c r="DC124" s="177"/>
      <c r="DD124" s="177"/>
      <c r="DE124" s="177"/>
      <c r="DF124" s="177"/>
      <c r="DG124" s="177"/>
      <c r="DH124" s="177"/>
      <c r="DI124" s="177"/>
      <c r="DJ124" s="177"/>
      <c r="DK124" s="177"/>
      <c r="DL124" s="177"/>
      <c r="DM124" s="177"/>
      <c r="DN124" s="177"/>
      <c r="DO124" s="177"/>
      <c r="DP124" s="177"/>
      <c r="DQ124" s="177"/>
      <c r="DR124" s="177"/>
      <c r="DS124" s="177"/>
      <c r="DT124" s="177"/>
      <c r="DU124" s="177"/>
      <c r="DV124" s="177"/>
      <c r="DW124" s="177"/>
      <c r="DX124" s="177"/>
      <c r="DY124" s="177"/>
      <c r="DZ124" s="177"/>
      <c r="EA124" s="177"/>
      <c r="EB124" s="177"/>
      <c r="EC124" s="177"/>
      <c r="ED124" s="177"/>
      <c r="EE124" s="177"/>
      <c r="EF124" s="177"/>
      <c r="EG124" s="177"/>
      <c r="EH124" s="177"/>
      <c r="EI124" s="177"/>
      <c r="EJ124" s="177"/>
      <c r="EK124" s="177"/>
      <c r="EL124" s="177"/>
      <c r="EM124" s="177"/>
      <c r="EN124" s="177"/>
      <c r="EO124" s="177"/>
      <c r="EP124" s="177"/>
      <c r="EQ124" s="177"/>
      <c r="ER124" s="177"/>
      <c r="ES124" s="177"/>
      <c r="ET124" s="177"/>
      <c r="EU124" s="177"/>
      <c r="EV124" s="177"/>
      <c r="EW124" s="177"/>
      <c r="EX124" s="177"/>
      <c r="EY124" s="177"/>
      <c r="EZ124" s="177"/>
      <c r="FA124" s="177"/>
      <c r="FB124" s="177"/>
      <c r="FC124" s="177"/>
      <c r="FD124" s="177"/>
      <c r="FE124" s="177"/>
      <c r="FF124" s="177"/>
      <c r="FG124" s="177"/>
      <c r="FH124" s="177"/>
      <c r="FI124" s="177"/>
      <c r="FJ124" s="177"/>
      <c r="FK124" s="177"/>
      <c r="FL124" s="177"/>
      <c r="FM124" s="177"/>
      <c r="FN124" s="177"/>
      <c r="FO124" s="177"/>
      <c r="FP124" s="177"/>
      <c r="FQ124" s="177"/>
      <c r="FR124" s="177"/>
      <c r="FS124" s="177"/>
      <c r="FT124" s="177"/>
      <c r="FU124" s="177"/>
      <c r="FV124" s="177"/>
      <c r="FW124" s="177"/>
      <c r="FX124" s="177"/>
      <c r="FY124" s="177"/>
      <c r="FZ124" s="177"/>
      <c r="GA124" s="177"/>
      <c r="GB124" s="177"/>
      <c r="GC124" s="177"/>
      <c r="GD124" s="177"/>
      <c r="GE124" s="177"/>
      <c r="GF124" s="177"/>
      <c r="GG124" s="177"/>
      <c r="GH124" s="177"/>
      <c r="GI124" s="177"/>
      <c r="GJ124" s="177"/>
      <c r="GK124" s="177"/>
      <c r="GL124" s="177"/>
      <c r="GM124" s="177"/>
    </row>
    <row r="125" s="7" customFormat="1" ht="26.1" customHeight="1" spans="1:195">
      <c r="A125" s="140">
        <v>6</v>
      </c>
      <c r="B125" s="150" t="s">
        <v>149</v>
      </c>
      <c r="C125" s="151"/>
      <c r="D125" s="151"/>
      <c r="E125" s="152"/>
      <c r="F125" s="165" t="s">
        <v>150</v>
      </c>
      <c r="G125" s="166" t="s">
        <v>151</v>
      </c>
      <c r="H125" s="30">
        <f t="shared" si="16"/>
        <v>771.84</v>
      </c>
      <c r="I125" s="169"/>
      <c r="J125" s="30">
        <f t="shared" si="14"/>
        <v>771.84</v>
      </c>
      <c r="K125" s="95">
        <v>9</v>
      </c>
      <c r="L125" s="95">
        <v>33</v>
      </c>
      <c r="M125" s="95">
        <v>10</v>
      </c>
      <c r="N125" s="95">
        <v>35</v>
      </c>
      <c r="O125" s="95">
        <v>10</v>
      </c>
      <c r="P125" s="95">
        <v>5</v>
      </c>
      <c r="Q125" s="95">
        <v>5</v>
      </c>
      <c r="R125" s="95">
        <v>664.84</v>
      </c>
      <c r="S125" s="169"/>
      <c r="T125" s="176"/>
      <c r="U125" s="176"/>
      <c r="V125" s="176"/>
      <c r="W125" s="176"/>
      <c r="X125" s="176"/>
      <c r="Y125" s="176"/>
      <c r="Z125" s="176"/>
      <c r="AA125" s="176"/>
      <c r="AB125" s="176"/>
      <c r="AC125" s="176"/>
      <c r="AD125" s="176"/>
      <c r="AE125" s="176"/>
      <c r="AF125" s="176"/>
      <c r="AG125" s="176"/>
      <c r="AH125" s="176"/>
      <c r="AI125" s="176"/>
      <c r="AJ125" s="176"/>
      <c r="AK125" s="176"/>
      <c r="AL125" s="176"/>
      <c r="AM125" s="176"/>
      <c r="AN125" s="176"/>
      <c r="AO125" s="176"/>
      <c r="AP125" s="176"/>
      <c r="AQ125" s="176"/>
      <c r="AR125" s="176"/>
      <c r="AS125" s="176"/>
      <c r="AT125" s="176"/>
      <c r="AU125" s="176"/>
      <c r="AV125" s="176"/>
      <c r="AW125" s="176"/>
      <c r="AX125" s="176"/>
      <c r="AY125" s="176"/>
      <c r="AZ125" s="176"/>
      <c r="BA125" s="176"/>
      <c r="BB125" s="176"/>
      <c r="BC125" s="176"/>
      <c r="BD125" s="176"/>
      <c r="BE125" s="176"/>
      <c r="BF125" s="176"/>
      <c r="BG125" s="176"/>
      <c r="BH125" s="176"/>
      <c r="BI125" s="176"/>
      <c r="BJ125" s="176"/>
      <c r="BK125" s="176"/>
      <c r="BL125" s="176"/>
      <c r="BM125" s="176"/>
      <c r="BN125" s="176"/>
      <c r="BO125" s="176"/>
      <c r="BP125" s="176"/>
      <c r="BQ125" s="176"/>
      <c r="BR125" s="176"/>
      <c r="BS125" s="176"/>
      <c r="BT125" s="176"/>
      <c r="BU125" s="176"/>
      <c r="BV125" s="176"/>
      <c r="BW125" s="176"/>
      <c r="BX125" s="176"/>
      <c r="BY125" s="176"/>
      <c r="BZ125" s="176"/>
      <c r="CA125" s="176"/>
      <c r="CB125" s="176"/>
      <c r="CC125" s="176"/>
      <c r="CD125" s="176"/>
      <c r="CE125" s="176"/>
      <c r="CF125" s="176"/>
      <c r="CG125" s="176"/>
      <c r="CH125" s="176"/>
      <c r="CI125" s="176"/>
      <c r="CJ125" s="176"/>
      <c r="CK125" s="176"/>
      <c r="CL125" s="176"/>
      <c r="CM125" s="176"/>
      <c r="CN125" s="176"/>
      <c r="CO125" s="176"/>
      <c r="CP125" s="176"/>
      <c r="CQ125" s="176"/>
      <c r="CR125" s="176"/>
      <c r="CS125" s="176"/>
      <c r="CT125" s="176"/>
      <c r="CU125" s="176"/>
      <c r="CV125" s="176"/>
      <c r="CW125" s="176"/>
      <c r="CX125" s="176"/>
      <c r="CY125" s="176"/>
      <c r="CZ125" s="176"/>
      <c r="DA125" s="176"/>
      <c r="DB125" s="176"/>
      <c r="DC125" s="176"/>
      <c r="DD125" s="176"/>
      <c r="DE125" s="176"/>
      <c r="DF125" s="176"/>
      <c r="DG125" s="176"/>
      <c r="DH125" s="176"/>
      <c r="DI125" s="176"/>
      <c r="DJ125" s="176"/>
      <c r="DK125" s="176"/>
      <c r="DL125" s="176"/>
      <c r="DM125" s="176"/>
      <c r="DN125" s="176"/>
      <c r="DO125" s="176"/>
      <c r="DP125" s="176"/>
      <c r="DQ125" s="176"/>
      <c r="DR125" s="176"/>
      <c r="DS125" s="176"/>
      <c r="DT125" s="176"/>
      <c r="DU125" s="176"/>
      <c r="DV125" s="176"/>
      <c r="DW125" s="176"/>
      <c r="DX125" s="176"/>
      <c r="DY125" s="176"/>
      <c r="DZ125" s="176"/>
      <c r="EA125" s="176"/>
      <c r="EB125" s="176"/>
      <c r="EC125" s="176"/>
      <c r="ED125" s="176"/>
      <c r="EE125" s="176"/>
      <c r="EF125" s="176"/>
      <c r="EG125" s="176"/>
      <c r="EH125" s="176"/>
      <c r="EI125" s="176"/>
      <c r="EJ125" s="176"/>
      <c r="EK125" s="176"/>
      <c r="EL125" s="176"/>
      <c r="EM125" s="176"/>
      <c r="EN125" s="176"/>
      <c r="EO125" s="176"/>
      <c r="EP125" s="176"/>
      <c r="EQ125" s="176"/>
      <c r="ER125" s="176"/>
      <c r="ES125" s="176"/>
      <c r="ET125" s="176"/>
      <c r="EU125" s="176"/>
      <c r="EV125" s="176"/>
      <c r="EW125" s="176"/>
      <c r="EX125" s="176"/>
      <c r="EY125" s="176"/>
      <c r="EZ125" s="176"/>
      <c r="FA125" s="176"/>
      <c r="FB125" s="176"/>
      <c r="FC125" s="176"/>
      <c r="FD125" s="176"/>
      <c r="FE125" s="176"/>
      <c r="FF125" s="176"/>
      <c r="FG125" s="176"/>
      <c r="FH125" s="176"/>
      <c r="FI125" s="176"/>
      <c r="FJ125" s="176"/>
      <c r="FK125" s="176"/>
      <c r="FL125" s="176"/>
      <c r="FM125" s="176"/>
      <c r="FN125" s="176"/>
      <c r="FO125" s="176"/>
      <c r="FP125" s="176"/>
      <c r="FQ125" s="176"/>
      <c r="FR125" s="176"/>
      <c r="FS125" s="176"/>
      <c r="FT125" s="176"/>
      <c r="FU125" s="176"/>
      <c r="FV125" s="176"/>
      <c r="FW125" s="176"/>
      <c r="FX125" s="176"/>
      <c r="FY125" s="176"/>
      <c r="FZ125" s="176"/>
      <c r="GA125" s="176"/>
      <c r="GB125" s="176"/>
      <c r="GC125" s="176"/>
      <c r="GD125" s="176"/>
      <c r="GE125" s="176"/>
      <c r="GF125" s="176"/>
      <c r="GG125" s="176"/>
      <c r="GH125" s="176"/>
      <c r="GI125" s="176"/>
      <c r="GJ125" s="176"/>
      <c r="GK125" s="176"/>
      <c r="GL125" s="176"/>
      <c r="GM125" s="176"/>
    </row>
    <row r="126" s="6" customFormat="1" ht="26.1" customHeight="1" spans="1:195">
      <c r="A126" s="140">
        <v>7</v>
      </c>
      <c r="B126" s="150" t="s">
        <v>152</v>
      </c>
      <c r="C126" s="151"/>
      <c r="D126" s="151"/>
      <c r="E126" s="152"/>
      <c r="F126" s="142" t="s">
        <v>142</v>
      </c>
      <c r="G126" s="29" t="s">
        <v>153</v>
      </c>
      <c r="H126" s="30">
        <f t="shared" si="16"/>
        <v>440</v>
      </c>
      <c r="I126" s="169">
        <f>J127</f>
        <v>0</v>
      </c>
      <c r="J126" s="30">
        <f t="shared" si="14"/>
        <v>440</v>
      </c>
      <c r="K126" s="95">
        <v>85.8</v>
      </c>
      <c r="L126" s="95">
        <v>86</v>
      </c>
      <c r="M126" s="95">
        <v>57</v>
      </c>
      <c r="N126" s="95">
        <v>19.2</v>
      </c>
      <c r="O126" s="95">
        <v>80</v>
      </c>
      <c r="P126" s="95">
        <v>82</v>
      </c>
      <c r="Q126" s="95">
        <v>30</v>
      </c>
      <c r="R126" s="95"/>
      <c r="S126" s="30"/>
      <c r="T126" s="175"/>
      <c r="U126" s="175"/>
      <c r="V126" s="175"/>
      <c r="W126" s="175"/>
      <c r="X126" s="175"/>
      <c r="Y126" s="175"/>
      <c r="Z126" s="175"/>
      <c r="AA126" s="175"/>
      <c r="AB126" s="175"/>
      <c r="AC126" s="175"/>
      <c r="AD126" s="175"/>
      <c r="AE126" s="175"/>
      <c r="AF126" s="175"/>
      <c r="AG126" s="175"/>
      <c r="AH126" s="175"/>
      <c r="AI126" s="175"/>
      <c r="AJ126" s="175"/>
      <c r="AK126" s="175"/>
      <c r="AL126" s="175"/>
      <c r="AM126" s="175"/>
      <c r="AN126" s="175"/>
      <c r="AO126" s="175"/>
      <c r="AP126" s="175"/>
      <c r="AQ126" s="175"/>
      <c r="AR126" s="175"/>
      <c r="AS126" s="175"/>
      <c r="AT126" s="175"/>
      <c r="AU126" s="175"/>
      <c r="AV126" s="175"/>
      <c r="AW126" s="175"/>
      <c r="AX126" s="175"/>
      <c r="AY126" s="175"/>
      <c r="AZ126" s="175"/>
      <c r="BA126" s="175"/>
      <c r="BB126" s="175"/>
      <c r="BC126" s="175"/>
      <c r="BD126" s="175"/>
      <c r="BE126" s="175"/>
      <c r="BF126" s="175"/>
      <c r="BG126" s="175"/>
      <c r="BH126" s="175"/>
      <c r="BI126" s="175"/>
      <c r="BJ126" s="175"/>
      <c r="BK126" s="175"/>
      <c r="BL126" s="175"/>
      <c r="BM126" s="175"/>
      <c r="BN126" s="175"/>
      <c r="BO126" s="175"/>
      <c r="BP126" s="175"/>
      <c r="BQ126" s="175"/>
      <c r="BR126" s="175"/>
      <c r="BS126" s="175"/>
      <c r="BT126" s="175"/>
      <c r="BU126" s="175"/>
      <c r="BV126" s="175"/>
      <c r="BW126" s="175"/>
      <c r="BX126" s="175"/>
      <c r="BY126" s="175"/>
      <c r="BZ126" s="175"/>
      <c r="CA126" s="175"/>
      <c r="CB126" s="175"/>
      <c r="CC126" s="175"/>
      <c r="CD126" s="175"/>
      <c r="CE126" s="175"/>
      <c r="CF126" s="175"/>
      <c r="CG126" s="175"/>
      <c r="CH126" s="175"/>
      <c r="CI126" s="175"/>
      <c r="CJ126" s="175"/>
      <c r="CK126" s="175"/>
      <c r="CL126" s="175"/>
      <c r="CM126" s="175"/>
      <c r="CN126" s="175"/>
      <c r="CO126" s="175"/>
      <c r="CP126" s="175"/>
      <c r="CQ126" s="175"/>
      <c r="CR126" s="175"/>
      <c r="CS126" s="175"/>
      <c r="CT126" s="175"/>
      <c r="CU126" s="175"/>
      <c r="CV126" s="175"/>
      <c r="CW126" s="175"/>
      <c r="CX126" s="175"/>
      <c r="CY126" s="175"/>
      <c r="CZ126" s="175"/>
      <c r="DA126" s="175"/>
      <c r="DB126" s="175"/>
      <c r="DC126" s="175"/>
      <c r="DD126" s="175"/>
      <c r="DE126" s="175"/>
      <c r="DF126" s="175"/>
      <c r="DG126" s="175"/>
      <c r="DH126" s="175"/>
      <c r="DI126" s="175"/>
      <c r="DJ126" s="175"/>
      <c r="DK126" s="175"/>
      <c r="DL126" s="175"/>
      <c r="DM126" s="175"/>
      <c r="DN126" s="175"/>
      <c r="DO126" s="175"/>
      <c r="DP126" s="175"/>
      <c r="DQ126" s="175"/>
      <c r="DR126" s="175"/>
      <c r="DS126" s="175"/>
      <c r="DT126" s="175"/>
      <c r="DU126" s="175"/>
      <c r="DV126" s="175"/>
      <c r="DW126" s="175"/>
      <c r="DX126" s="175"/>
      <c r="DY126" s="175"/>
      <c r="DZ126" s="175"/>
      <c r="EA126" s="175"/>
      <c r="EB126" s="175"/>
      <c r="EC126" s="175"/>
      <c r="ED126" s="175"/>
      <c r="EE126" s="175"/>
      <c r="EF126" s="175"/>
      <c r="EG126" s="175"/>
      <c r="EH126" s="175"/>
      <c r="EI126" s="175"/>
      <c r="EJ126" s="175"/>
      <c r="EK126" s="175"/>
      <c r="EL126" s="175"/>
      <c r="EM126" s="175"/>
      <c r="EN126" s="175"/>
      <c r="EO126" s="175"/>
      <c r="EP126" s="175"/>
      <c r="EQ126" s="175"/>
      <c r="ER126" s="175"/>
      <c r="ES126" s="175"/>
      <c r="ET126" s="175"/>
      <c r="EU126" s="175"/>
      <c r="EV126" s="175"/>
      <c r="EW126" s="175"/>
      <c r="EX126" s="175"/>
      <c r="EY126" s="175"/>
      <c r="EZ126" s="175"/>
      <c r="FA126" s="175"/>
      <c r="FB126" s="175"/>
      <c r="FC126" s="175"/>
      <c r="FD126" s="175"/>
      <c r="FE126" s="175"/>
      <c r="FF126" s="175"/>
      <c r="FG126" s="175"/>
      <c r="FH126" s="175"/>
      <c r="FI126" s="175"/>
      <c r="FJ126" s="175"/>
      <c r="FK126" s="175"/>
      <c r="FL126" s="175"/>
      <c r="FM126" s="175"/>
      <c r="FN126" s="175"/>
      <c r="FO126" s="175"/>
      <c r="FP126" s="175"/>
      <c r="FQ126" s="175"/>
      <c r="FR126" s="175"/>
      <c r="FS126" s="175"/>
      <c r="FT126" s="175"/>
      <c r="FU126" s="175"/>
      <c r="FV126" s="175"/>
      <c r="FW126" s="175"/>
      <c r="FX126" s="175"/>
      <c r="FY126" s="175"/>
      <c r="FZ126" s="175"/>
      <c r="GA126" s="175"/>
      <c r="GB126" s="175"/>
      <c r="GC126" s="175"/>
      <c r="GD126" s="175"/>
      <c r="GE126" s="175"/>
      <c r="GF126" s="175"/>
      <c r="GG126" s="175"/>
      <c r="GH126" s="175"/>
      <c r="GI126" s="175"/>
      <c r="GJ126" s="175"/>
      <c r="GK126" s="175"/>
      <c r="GL126" s="175"/>
      <c r="GM126" s="175"/>
    </row>
    <row r="127" s="6" customFormat="1" ht="26.1" customHeight="1" spans="1:195">
      <c r="A127" s="148"/>
      <c r="B127" s="76" t="s">
        <v>42</v>
      </c>
      <c r="C127" s="77"/>
      <c r="D127" s="77"/>
      <c r="E127" s="78"/>
      <c r="F127" s="139"/>
      <c r="G127" s="139"/>
      <c r="H127" s="30">
        <f t="shared" si="16"/>
        <v>0</v>
      </c>
      <c r="I127" s="169"/>
      <c r="J127" s="30">
        <f t="shared" si="14"/>
        <v>0</v>
      </c>
      <c r="K127" s="30"/>
      <c r="L127" s="30"/>
      <c r="M127" s="30"/>
      <c r="N127" s="30"/>
      <c r="O127" s="30"/>
      <c r="P127" s="30"/>
      <c r="Q127" s="30"/>
      <c r="R127" s="30"/>
      <c r="S127" s="30"/>
      <c r="T127" s="175"/>
      <c r="U127" s="175"/>
      <c r="V127" s="175"/>
      <c r="W127" s="175"/>
      <c r="X127" s="175"/>
      <c r="Y127" s="175"/>
      <c r="Z127" s="175"/>
      <c r="AA127" s="175"/>
      <c r="AB127" s="175"/>
      <c r="AC127" s="175"/>
      <c r="AD127" s="175"/>
      <c r="AE127" s="175"/>
      <c r="AF127" s="175"/>
      <c r="AG127" s="175"/>
      <c r="AH127" s="175"/>
      <c r="AI127" s="175"/>
      <c r="AJ127" s="175"/>
      <c r="AK127" s="175"/>
      <c r="AL127" s="175"/>
      <c r="AM127" s="175"/>
      <c r="AN127" s="175"/>
      <c r="AO127" s="175"/>
      <c r="AP127" s="175"/>
      <c r="AQ127" s="175"/>
      <c r="AR127" s="175"/>
      <c r="AS127" s="175"/>
      <c r="AT127" s="175"/>
      <c r="AU127" s="175"/>
      <c r="AV127" s="175"/>
      <c r="AW127" s="175"/>
      <c r="AX127" s="175"/>
      <c r="AY127" s="175"/>
      <c r="AZ127" s="175"/>
      <c r="BA127" s="175"/>
      <c r="BB127" s="175"/>
      <c r="BC127" s="175"/>
      <c r="BD127" s="175"/>
      <c r="BE127" s="175"/>
      <c r="BF127" s="175"/>
      <c r="BG127" s="175"/>
      <c r="BH127" s="175"/>
      <c r="BI127" s="175"/>
      <c r="BJ127" s="175"/>
      <c r="BK127" s="175"/>
      <c r="BL127" s="175"/>
      <c r="BM127" s="175"/>
      <c r="BN127" s="175"/>
      <c r="BO127" s="175"/>
      <c r="BP127" s="175"/>
      <c r="BQ127" s="175"/>
      <c r="BR127" s="175"/>
      <c r="BS127" s="175"/>
      <c r="BT127" s="175"/>
      <c r="BU127" s="175"/>
      <c r="BV127" s="175"/>
      <c r="BW127" s="175"/>
      <c r="BX127" s="175"/>
      <c r="BY127" s="175"/>
      <c r="BZ127" s="175"/>
      <c r="CA127" s="175"/>
      <c r="CB127" s="175"/>
      <c r="CC127" s="175"/>
      <c r="CD127" s="175"/>
      <c r="CE127" s="175"/>
      <c r="CF127" s="175"/>
      <c r="CG127" s="175"/>
      <c r="CH127" s="175"/>
      <c r="CI127" s="175"/>
      <c r="CJ127" s="175"/>
      <c r="CK127" s="175"/>
      <c r="CL127" s="175"/>
      <c r="CM127" s="175"/>
      <c r="CN127" s="175"/>
      <c r="CO127" s="175"/>
      <c r="CP127" s="175"/>
      <c r="CQ127" s="175"/>
      <c r="CR127" s="175"/>
      <c r="CS127" s="175"/>
      <c r="CT127" s="175"/>
      <c r="CU127" s="175"/>
      <c r="CV127" s="175"/>
      <c r="CW127" s="175"/>
      <c r="CX127" s="175"/>
      <c r="CY127" s="175"/>
      <c r="CZ127" s="175"/>
      <c r="DA127" s="175"/>
      <c r="DB127" s="175"/>
      <c r="DC127" s="175"/>
      <c r="DD127" s="175"/>
      <c r="DE127" s="175"/>
      <c r="DF127" s="175"/>
      <c r="DG127" s="175"/>
      <c r="DH127" s="175"/>
      <c r="DI127" s="175"/>
      <c r="DJ127" s="175"/>
      <c r="DK127" s="175"/>
      <c r="DL127" s="175"/>
      <c r="DM127" s="175"/>
      <c r="DN127" s="175"/>
      <c r="DO127" s="175"/>
      <c r="DP127" s="175"/>
      <c r="DQ127" s="175"/>
      <c r="DR127" s="175"/>
      <c r="DS127" s="175"/>
      <c r="DT127" s="175"/>
      <c r="DU127" s="175"/>
      <c r="DV127" s="175"/>
      <c r="DW127" s="175"/>
      <c r="DX127" s="175"/>
      <c r="DY127" s="175"/>
      <c r="DZ127" s="175"/>
      <c r="EA127" s="175"/>
      <c r="EB127" s="175"/>
      <c r="EC127" s="175"/>
      <c r="ED127" s="175"/>
      <c r="EE127" s="175"/>
      <c r="EF127" s="175"/>
      <c r="EG127" s="175"/>
      <c r="EH127" s="175"/>
      <c r="EI127" s="175"/>
      <c r="EJ127" s="175"/>
      <c r="EK127" s="175"/>
      <c r="EL127" s="175"/>
      <c r="EM127" s="175"/>
      <c r="EN127" s="175"/>
      <c r="EO127" s="175"/>
      <c r="EP127" s="175"/>
      <c r="EQ127" s="175"/>
      <c r="ER127" s="175"/>
      <c r="ES127" s="175"/>
      <c r="ET127" s="175"/>
      <c r="EU127" s="175"/>
      <c r="EV127" s="175"/>
      <c r="EW127" s="175"/>
      <c r="EX127" s="175"/>
      <c r="EY127" s="175"/>
      <c r="EZ127" s="175"/>
      <c r="FA127" s="175"/>
      <c r="FB127" s="175"/>
      <c r="FC127" s="175"/>
      <c r="FD127" s="175"/>
      <c r="FE127" s="175"/>
      <c r="FF127" s="175"/>
      <c r="FG127" s="175"/>
      <c r="FH127" s="175"/>
      <c r="FI127" s="175"/>
      <c r="FJ127" s="175"/>
      <c r="FK127" s="175"/>
      <c r="FL127" s="175"/>
      <c r="FM127" s="175"/>
      <c r="FN127" s="175"/>
      <c r="FO127" s="175"/>
      <c r="FP127" s="175"/>
      <c r="FQ127" s="175"/>
      <c r="FR127" s="175"/>
      <c r="FS127" s="175"/>
      <c r="FT127" s="175"/>
      <c r="FU127" s="175"/>
      <c r="FV127" s="175"/>
      <c r="FW127" s="175"/>
      <c r="FX127" s="175"/>
      <c r="FY127" s="175"/>
      <c r="FZ127" s="175"/>
      <c r="GA127" s="175"/>
      <c r="GB127" s="175"/>
      <c r="GC127" s="175"/>
      <c r="GD127" s="175"/>
      <c r="GE127" s="175"/>
      <c r="GF127" s="175"/>
      <c r="GG127" s="175"/>
      <c r="GH127" s="175"/>
      <c r="GI127" s="175"/>
      <c r="GJ127" s="175"/>
      <c r="GK127" s="175"/>
      <c r="GL127" s="175"/>
      <c r="GM127" s="175"/>
    </row>
    <row r="128" s="7" customFormat="1" ht="26.1" customHeight="1" spans="1:195">
      <c r="A128" s="140">
        <v>8</v>
      </c>
      <c r="B128" s="150" t="s">
        <v>154</v>
      </c>
      <c r="C128" s="151"/>
      <c r="D128" s="151"/>
      <c r="E128" s="152"/>
      <c r="F128" s="165" t="s">
        <v>155</v>
      </c>
      <c r="G128" s="125"/>
      <c r="H128" s="30">
        <f t="shared" si="16"/>
        <v>330</v>
      </c>
      <c r="I128" s="169">
        <f>J129</f>
        <v>0</v>
      </c>
      <c r="J128" s="30">
        <f t="shared" si="14"/>
        <v>330</v>
      </c>
      <c r="K128" s="95"/>
      <c r="L128" s="95"/>
      <c r="M128" s="95"/>
      <c r="N128" s="95">
        <v>130</v>
      </c>
      <c r="O128" s="95"/>
      <c r="P128" s="95">
        <v>100</v>
      </c>
      <c r="Q128" s="95">
        <v>100</v>
      </c>
      <c r="R128" s="30"/>
      <c r="S128" s="169"/>
      <c r="T128" s="176"/>
      <c r="U128" s="176"/>
      <c r="V128" s="176"/>
      <c r="W128" s="176"/>
      <c r="X128" s="176"/>
      <c r="Y128" s="176"/>
      <c r="Z128" s="176"/>
      <c r="AA128" s="176"/>
      <c r="AB128" s="176"/>
      <c r="AC128" s="176"/>
      <c r="AD128" s="176"/>
      <c r="AE128" s="176"/>
      <c r="AF128" s="176"/>
      <c r="AG128" s="176"/>
      <c r="AH128" s="176"/>
      <c r="AI128" s="176"/>
      <c r="AJ128" s="176"/>
      <c r="AK128" s="176"/>
      <c r="AL128" s="176"/>
      <c r="AM128" s="176"/>
      <c r="AN128" s="176"/>
      <c r="AO128" s="176"/>
      <c r="AP128" s="176"/>
      <c r="AQ128" s="176"/>
      <c r="AR128" s="176"/>
      <c r="AS128" s="176"/>
      <c r="AT128" s="176"/>
      <c r="AU128" s="176"/>
      <c r="AV128" s="176"/>
      <c r="AW128" s="176"/>
      <c r="AX128" s="176"/>
      <c r="AY128" s="176"/>
      <c r="AZ128" s="176"/>
      <c r="BA128" s="176"/>
      <c r="BB128" s="176"/>
      <c r="BC128" s="176"/>
      <c r="BD128" s="176"/>
      <c r="BE128" s="176"/>
      <c r="BF128" s="176"/>
      <c r="BG128" s="176"/>
      <c r="BH128" s="176"/>
      <c r="BI128" s="176"/>
      <c r="BJ128" s="176"/>
      <c r="BK128" s="176"/>
      <c r="BL128" s="176"/>
      <c r="BM128" s="176"/>
      <c r="BN128" s="176"/>
      <c r="BO128" s="176"/>
      <c r="BP128" s="176"/>
      <c r="BQ128" s="176"/>
      <c r="BR128" s="176"/>
      <c r="BS128" s="176"/>
      <c r="BT128" s="176"/>
      <c r="BU128" s="176"/>
      <c r="BV128" s="176"/>
      <c r="BW128" s="176"/>
      <c r="BX128" s="176"/>
      <c r="BY128" s="176"/>
      <c r="BZ128" s="176"/>
      <c r="CA128" s="176"/>
      <c r="CB128" s="176"/>
      <c r="CC128" s="176"/>
      <c r="CD128" s="176"/>
      <c r="CE128" s="176"/>
      <c r="CF128" s="176"/>
      <c r="CG128" s="176"/>
      <c r="CH128" s="176"/>
      <c r="CI128" s="176"/>
      <c r="CJ128" s="176"/>
      <c r="CK128" s="176"/>
      <c r="CL128" s="176"/>
      <c r="CM128" s="176"/>
      <c r="CN128" s="176"/>
      <c r="CO128" s="176"/>
      <c r="CP128" s="176"/>
      <c r="CQ128" s="176"/>
      <c r="CR128" s="176"/>
      <c r="CS128" s="176"/>
      <c r="CT128" s="176"/>
      <c r="CU128" s="176"/>
      <c r="CV128" s="176"/>
      <c r="CW128" s="176"/>
      <c r="CX128" s="176"/>
      <c r="CY128" s="176"/>
      <c r="CZ128" s="176"/>
      <c r="DA128" s="176"/>
      <c r="DB128" s="176"/>
      <c r="DC128" s="176"/>
      <c r="DD128" s="176"/>
      <c r="DE128" s="176"/>
      <c r="DF128" s="176"/>
      <c r="DG128" s="176"/>
      <c r="DH128" s="176"/>
      <c r="DI128" s="176"/>
      <c r="DJ128" s="176"/>
      <c r="DK128" s="176"/>
      <c r="DL128" s="176"/>
      <c r="DM128" s="176"/>
      <c r="DN128" s="176"/>
      <c r="DO128" s="176"/>
      <c r="DP128" s="176"/>
      <c r="DQ128" s="176"/>
      <c r="DR128" s="176"/>
      <c r="DS128" s="176"/>
      <c r="DT128" s="176"/>
      <c r="DU128" s="176"/>
      <c r="DV128" s="176"/>
      <c r="DW128" s="176"/>
      <c r="DX128" s="176"/>
      <c r="DY128" s="176"/>
      <c r="DZ128" s="176"/>
      <c r="EA128" s="176"/>
      <c r="EB128" s="176"/>
      <c r="EC128" s="176"/>
      <c r="ED128" s="176"/>
      <c r="EE128" s="176"/>
      <c r="EF128" s="176"/>
      <c r="EG128" s="176"/>
      <c r="EH128" s="176"/>
      <c r="EI128" s="176"/>
      <c r="EJ128" s="176"/>
      <c r="EK128" s="176"/>
      <c r="EL128" s="176"/>
      <c r="EM128" s="176"/>
      <c r="EN128" s="176"/>
      <c r="EO128" s="176"/>
      <c r="EP128" s="176"/>
      <c r="EQ128" s="176"/>
      <c r="ER128" s="176"/>
      <c r="ES128" s="176"/>
      <c r="ET128" s="176"/>
      <c r="EU128" s="176"/>
      <c r="EV128" s="176"/>
      <c r="EW128" s="176"/>
      <c r="EX128" s="176"/>
      <c r="EY128" s="176"/>
      <c r="EZ128" s="176"/>
      <c r="FA128" s="176"/>
      <c r="FB128" s="176"/>
      <c r="FC128" s="176"/>
      <c r="FD128" s="176"/>
      <c r="FE128" s="176"/>
      <c r="FF128" s="176"/>
      <c r="FG128" s="176"/>
      <c r="FH128" s="176"/>
      <c r="FI128" s="176"/>
      <c r="FJ128" s="176"/>
      <c r="FK128" s="176"/>
      <c r="FL128" s="176"/>
      <c r="FM128" s="176"/>
      <c r="FN128" s="176"/>
      <c r="FO128" s="176"/>
      <c r="FP128" s="176"/>
      <c r="FQ128" s="176"/>
      <c r="FR128" s="176"/>
      <c r="FS128" s="176"/>
      <c r="FT128" s="176"/>
      <c r="FU128" s="176"/>
      <c r="FV128" s="176"/>
      <c r="FW128" s="176"/>
      <c r="FX128" s="176"/>
      <c r="FY128" s="176"/>
      <c r="FZ128" s="176"/>
      <c r="GA128" s="176"/>
      <c r="GB128" s="176"/>
      <c r="GC128" s="176"/>
      <c r="GD128" s="176"/>
      <c r="GE128" s="176"/>
      <c r="GF128" s="176"/>
      <c r="GG128" s="176"/>
      <c r="GH128" s="176"/>
      <c r="GI128" s="176"/>
      <c r="GJ128" s="176"/>
      <c r="GK128" s="176"/>
      <c r="GL128" s="176"/>
      <c r="GM128" s="176"/>
    </row>
    <row r="129" s="8" customFormat="1" ht="26.1" customHeight="1" spans="1:195">
      <c r="A129" s="148"/>
      <c r="B129" s="55" t="s">
        <v>42</v>
      </c>
      <c r="C129" s="56"/>
      <c r="D129" s="56"/>
      <c r="E129" s="57"/>
      <c r="F129" s="153"/>
      <c r="G129" s="153"/>
      <c r="H129" s="30">
        <f t="shared" si="16"/>
        <v>0</v>
      </c>
      <c r="I129" s="172"/>
      <c r="J129" s="30">
        <f t="shared" si="14"/>
        <v>0</v>
      </c>
      <c r="K129" s="95"/>
      <c r="L129" s="95"/>
      <c r="M129" s="95"/>
      <c r="N129" s="95"/>
      <c r="O129" s="95"/>
      <c r="P129" s="95"/>
      <c r="Q129" s="95"/>
      <c r="R129" s="95"/>
      <c r="S129" s="172"/>
      <c r="T129" s="177"/>
      <c r="U129" s="177"/>
      <c r="V129" s="177"/>
      <c r="W129" s="177"/>
      <c r="X129" s="177"/>
      <c r="Y129" s="177"/>
      <c r="Z129" s="177"/>
      <c r="AA129" s="177"/>
      <c r="AB129" s="177"/>
      <c r="AC129" s="177"/>
      <c r="AD129" s="177"/>
      <c r="AE129" s="177"/>
      <c r="AF129" s="177"/>
      <c r="AG129" s="177"/>
      <c r="AH129" s="177"/>
      <c r="AI129" s="177"/>
      <c r="AJ129" s="177"/>
      <c r="AK129" s="177"/>
      <c r="AL129" s="177"/>
      <c r="AM129" s="177"/>
      <c r="AN129" s="177"/>
      <c r="AO129" s="177"/>
      <c r="AP129" s="177"/>
      <c r="AQ129" s="177"/>
      <c r="AR129" s="177"/>
      <c r="AS129" s="177"/>
      <c r="AT129" s="177"/>
      <c r="AU129" s="177"/>
      <c r="AV129" s="177"/>
      <c r="AW129" s="177"/>
      <c r="AX129" s="177"/>
      <c r="AY129" s="177"/>
      <c r="AZ129" s="177"/>
      <c r="BA129" s="177"/>
      <c r="BB129" s="177"/>
      <c r="BC129" s="177"/>
      <c r="BD129" s="177"/>
      <c r="BE129" s="177"/>
      <c r="BF129" s="177"/>
      <c r="BG129" s="177"/>
      <c r="BH129" s="177"/>
      <c r="BI129" s="177"/>
      <c r="BJ129" s="177"/>
      <c r="BK129" s="177"/>
      <c r="BL129" s="177"/>
      <c r="BM129" s="177"/>
      <c r="BN129" s="177"/>
      <c r="BO129" s="177"/>
      <c r="BP129" s="177"/>
      <c r="BQ129" s="177"/>
      <c r="BR129" s="177"/>
      <c r="BS129" s="177"/>
      <c r="BT129" s="177"/>
      <c r="BU129" s="177"/>
      <c r="BV129" s="177"/>
      <c r="BW129" s="177"/>
      <c r="BX129" s="177"/>
      <c r="BY129" s="177"/>
      <c r="BZ129" s="177"/>
      <c r="CA129" s="177"/>
      <c r="CB129" s="177"/>
      <c r="CC129" s="177"/>
      <c r="CD129" s="177"/>
      <c r="CE129" s="177"/>
      <c r="CF129" s="177"/>
      <c r="CG129" s="177"/>
      <c r="CH129" s="177"/>
      <c r="CI129" s="177"/>
      <c r="CJ129" s="177"/>
      <c r="CK129" s="177"/>
      <c r="CL129" s="177"/>
      <c r="CM129" s="177"/>
      <c r="CN129" s="177"/>
      <c r="CO129" s="177"/>
      <c r="CP129" s="177"/>
      <c r="CQ129" s="177"/>
      <c r="CR129" s="177"/>
      <c r="CS129" s="177"/>
      <c r="CT129" s="177"/>
      <c r="CU129" s="177"/>
      <c r="CV129" s="177"/>
      <c r="CW129" s="177"/>
      <c r="CX129" s="177"/>
      <c r="CY129" s="177"/>
      <c r="CZ129" s="177"/>
      <c r="DA129" s="177"/>
      <c r="DB129" s="177"/>
      <c r="DC129" s="177"/>
      <c r="DD129" s="177"/>
      <c r="DE129" s="177"/>
      <c r="DF129" s="177"/>
      <c r="DG129" s="177"/>
      <c r="DH129" s="177"/>
      <c r="DI129" s="177"/>
      <c r="DJ129" s="177"/>
      <c r="DK129" s="177"/>
      <c r="DL129" s="177"/>
      <c r="DM129" s="177"/>
      <c r="DN129" s="177"/>
      <c r="DO129" s="177"/>
      <c r="DP129" s="177"/>
      <c r="DQ129" s="177"/>
      <c r="DR129" s="177"/>
      <c r="DS129" s="177"/>
      <c r="DT129" s="177"/>
      <c r="DU129" s="177"/>
      <c r="DV129" s="177"/>
      <c r="DW129" s="177"/>
      <c r="DX129" s="177"/>
      <c r="DY129" s="177"/>
      <c r="DZ129" s="177"/>
      <c r="EA129" s="177"/>
      <c r="EB129" s="177"/>
      <c r="EC129" s="177"/>
      <c r="ED129" s="177"/>
      <c r="EE129" s="177"/>
      <c r="EF129" s="177"/>
      <c r="EG129" s="177"/>
      <c r="EH129" s="177"/>
      <c r="EI129" s="177"/>
      <c r="EJ129" s="177"/>
      <c r="EK129" s="177"/>
      <c r="EL129" s="177"/>
      <c r="EM129" s="177"/>
      <c r="EN129" s="177"/>
      <c r="EO129" s="177"/>
      <c r="EP129" s="177"/>
      <c r="EQ129" s="177"/>
      <c r="ER129" s="177"/>
      <c r="ES129" s="177"/>
      <c r="ET129" s="177"/>
      <c r="EU129" s="177"/>
      <c r="EV129" s="177"/>
      <c r="EW129" s="177"/>
      <c r="EX129" s="177"/>
      <c r="EY129" s="177"/>
      <c r="EZ129" s="177"/>
      <c r="FA129" s="177"/>
      <c r="FB129" s="177"/>
      <c r="FC129" s="177"/>
      <c r="FD129" s="177"/>
      <c r="FE129" s="177"/>
      <c r="FF129" s="177"/>
      <c r="FG129" s="177"/>
      <c r="FH129" s="177"/>
      <c r="FI129" s="177"/>
      <c r="FJ129" s="177"/>
      <c r="FK129" s="177"/>
      <c r="FL129" s="177"/>
      <c r="FM129" s="177"/>
      <c r="FN129" s="177"/>
      <c r="FO129" s="177"/>
      <c r="FP129" s="177"/>
      <c r="FQ129" s="177"/>
      <c r="FR129" s="177"/>
      <c r="FS129" s="177"/>
      <c r="FT129" s="177"/>
      <c r="FU129" s="177"/>
      <c r="FV129" s="177"/>
      <c r="FW129" s="177"/>
      <c r="FX129" s="177"/>
      <c r="FY129" s="177"/>
      <c r="FZ129" s="177"/>
      <c r="GA129" s="177"/>
      <c r="GB129" s="177"/>
      <c r="GC129" s="177"/>
      <c r="GD129" s="177"/>
      <c r="GE129" s="177"/>
      <c r="GF129" s="177"/>
      <c r="GG129" s="177"/>
      <c r="GH129" s="177"/>
      <c r="GI129" s="177"/>
      <c r="GJ129" s="177"/>
      <c r="GK129" s="177"/>
      <c r="GL129" s="177"/>
      <c r="GM129" s="177"/>
    </row>
    <row r="130" s="6" customFormat="1" ht="26.1" customHeight="1" spans="1:195">
      <c r="A130" s="140">
        <v>9</v>
      </c>
      <c r="B130" s="178" t="s">
        <v>156</v>
      </c>
      <c r="C130" s="179"/>
      <c r="D130" s="179"/>
      <c r="E130" s="180"/>
      <c r="F130" s="181"/>
      <c r="G130" s="181"/>
      <c r="H130" s="30">
        <f>H131+H132</f>
        <v>8862.12</v>
      </c>
      <c r="I130" s="30">
        <f t="shared" ref="I130:R130" si="21">I131+I132</f>
        <v>0</v>
      </c>
      <c r="J130" s="30">
        <f t="shared" si="21"/>
        <v>8862.12</v>
      </c>
      <c r="K130" s="30">
        <f t="shared" si="21"/>
        <v>1286</v>
      </c>
      <c r="L130" s="30">
        <f t="shared" si="21"/>
        <v>1206</v>
      </c>
      <c r="M130" s="30">
        <f t="shared" si="21"/>
        <v>866</v>
      </c>
      <c r="N130" s="30">
        <f t="shared" si="21"/>
        <v>1466</v>
      </c>
      <c r="O130" s="30">
        <f t="shared" si="21"/>
        <v>1526</v>
      </c>
      <c r="P130" s="30">
        <f t="shared" si="21"/>
        <v>1766</v>
      </c>
      <c r="Q130" s="30">
        <f t="shared" si="21"/>
        <v>746.12</v>
      </c>
      <c r="R130" s="30">
        <f t="shared" si="21"/>
        <v>0</v>
      </c>
      <c r="S130" s="169"/>
      <c r="T130" s="175"/>
      <c r="U130" s="175"/>
      <c r="V130" s="175"/>
      <c r="W130" s="175"/>
      <c r="X130" s="175"/>
      <c r="Y130" s="175"/>
      <c r="Z130" s="175"/>
      <c r="AA130" s="175"/>
      <c r="AB130" s="175"/>
      <c r="AC130" s="175"/>
      <c r="AD130" s="175"/>
      <c r="AE130" s="175"/>
      <c r="AF130" s="175"/>
      <c r="AG130" s="175"/>
      <c r="AH130" s="175"/>
      <c r="AI130" s="175"/>
      <c r="AJ130" s="175"/>
      <c r="AK130" s="175"/>
      <c r="AL130" s="175"/>
      <c r="AM130" s="175"/>
      <c r="AN130" s="175"/>
      <c r="AO130" s="175"/>
      <c r="AP130" s="175"/>
      <c r="AQ130" s="175"/>
      <c r="AR130" s="175"/>
      <c r="AS130" s="175"/>
      <c r="AT130" s="175"/>
      <c r="AU130" s="175"/>
      <c r="AV130" s="175"/>
      <c r="AW130" s="175"/>
      <c r="AX130" s="175"/>
      <c r="AY130" s="175"/>
      <c r="AZ130" s="175"/>
      <c r="BA130" s="175"/>
      <c r="BB130" s="175"/>
      <c r="BC130" s="175"/>
      <c r="BD130" s="175"/>
      <c r="BE130" s="175"/>
      <c r="BF130" s="175"/>
      <c r="BG130" s="175"/>
      <c r="BH130" s="175"/>
      <c r="BI130" s="175"/>
      <c r="BJ130" s="175"/>
      <c r="BK130" s="175"/>
      <c r="BL130" s="175"/>
      <c r="BM130" s="175"/>
      <c r="BN130" s="175"/>
      <c r="BO130" s="175"/>
      <c r="BP130" s="175"/>
      <c r="BQ130" s="175"/>
      <c r="BR130" s="175"/>
      <c r="BS130" s="175"/>
      <c r="BT130" s="175"/>
      <c r="BU130" s="175"/>
      <c r="BV130" s="175"/>
      <c r="BW130" s="175"/>
      <c r="BX130" s="175"/>
      <c r="BY130" s="175"/>
      <c r="BZ130" s="175"/>
      <c r="CA130" s="175"/>
      <c r="CB130" s="175"/>
      <c r="CC130" s="175"/>
      <c r="CD130" s="175"/>
      <c r="CE130" s="175"/>
      <c r="CF130" s="175"/>
      <c r="CG130" s="175"/>
      <c r="CH130" s="175"/>
      <c r="CI130" s="175"/>
      <c r="CJ130" s="175"/>
      <c r="CK130" s="175"/>
      <c r="CL130" s="175"/>
      <c r="CM130" s="175"/>
      <c r="CN130" s="175"/>
      <c r="CO130" s="175"/>
      <c r="CP130" s="175"/>
      <c r="CQ130" s="175"/>
      <c r="CR130" s="175"/>
      <c r="CS130" s="175"/>
      <c r="CT130" s="175"/>
      <c r="CU130" s="175"/>
      <c r="CV130" s="175"/>
      <c r="CW130" s="175"/>
      <c r="CX130" s="175"/>
      <c r="CY130" s="175"/>
      <c r="CZ130" s="175"/>
      <c r="DA130" s="175"/>
      <c r="DB130" s="175"/>
      <c r="DC130" s="175"/>
      <c r="DD130" s="175"/>
      <c r="DE130" s="175"/>
      <c r="DF130" s="175"/>
      <c r="DG130" s="175"/>
      <c r="DH130" s="175"/>
      <c r="DI130" s="175"/>
      <c r="DJ130" s="175"/>
      <c r="DK130" s="175"/>
      <c r="DL130" s="175"/>
      <c r="DM130" s="175"/>
      <c r="DN130" s="175"/>
      <c r="DO130" s="175"/>
      <c r="DP130" s="175"/>
      <c r="DQ130" s="175"/>
      <c r="DR130" s="175"/>
      <c r="DS130" s="175"/>
      <c r="DT130" s="175"/>
      <c r="DU130" s="175"/>
      <c r="DV130" s="175"/>
      <c r="DW130" s="175"/>
      <c r="DX130" s="175"/>
      <c r="DY130" s="175"/>
      <c r="DZ130" s="175"/>
      <c r="EA130" s="175"/>
      <c r="EB130" s="175"/>
      <c r="EC130" s="175"/>
      <c r="ED130" s="175"/>
      <c r="EE130" s="175"/>
      <c r="EF130" s="175"/>
      <c r="EG130" s="175"/>
      <c r="EH130" s="175"/>
      <c r="EI130" s="175"/>
      <c r="EJ130" s="175"/>
      <c r="EK130" s="175"/>
      <c r="EL130" s="175"/>
      <c r="EM130" s="175"/>
      <c r="EN130" s="175"/>
      <c r="EO130" s="175"/>
      <c r="EP130" s="175"/>
      <c r="EQ130" s="175"/>
      <c r="ER130" s="175"/>
      <c r="ES130" s="175"/>
      <c r="ET130" s="175"/>
      <c r="EU130" s="175"/>
      <c r="EV130" s="175"/>
      <c r="EW130" s="175"/>
      <c r="EX130" s="175"/>
      <c r="EY130" s="175"/>
      <c r="EZ130" s="175"/>
      <c r="FA130" s="175"/>
      <c r="FB130" s="175"/>
      <c r="FC130" s="175"/>
      <c r="FD130" s="175"/>
      <c r="FE130" s="175"/>
      <c r="FF130" s="175"/>
      <c r="FG130" s="175"/>
      <c r="FH130" s="175"/>
      <c r="FI130" s="175"/>
      <c r="FJ130" s="175"/>
      <c r="FK130" s="175"/>
      <c r="FL130" s="175"/>
      <c r="FM130" s="175"/>
      <c r="FN130" s="175"/>
      <c r="FO130" s="175"/>
      <c r="FP130" s="175"/>
      <c r="FQ130" s="175"/>
      <c r="FR130" s="175"/>
      <c r="FS130" s="175"/>
      <c r="FT130" s="175"/>
      <c r="FU130" s="175"/>
      <c r="FV130" s="175"/>
      <c r="FW130" s="175"/>
      <c r="FX130" s="175"/>
      <c r="FY130" s="175"/>
      <c r="FZ130" s="175"/>
      <c r="GA130" s="175"/>
      <c r="GB130" s="175"/>
      <c r="GC130" s="175"/>
      <c r="GD130" s="175"/>
      <c r="GE130" s="175"/>
      <c r="GF130" s="175"/>
      <c r="GG130" s="175"/>
      <c r="GH130" s="175"/>
      <c r="GI130" s="175"/>
      <c r="GJ130" s="175"/>
      <c r="GK130" s="175"/>
      <c r="GL130" s="175"/>
      <c r="GM130" s="175"/>
    </row>
    <row r="131" s="6" customFormat="1" ht="26.1" customHeight="1" spans="1:195">
      <c r="A131" s="143"/>
      <c r="B131" s="182"/>
      <c r="C131" s="183"/>
      <c r="D131" s="183"/>
      <c r="E131" s="184"/>
      <c r="F131" s="181" t="s">
        <v>157</v>
      </c>
      <c r="G131" s="181" t="s">
        <v>158</v>
      </c>
      <c r="H131" s="30">
        <f t="shared" si="16"/>
        <v>7818.12</v>
      </c>
      <c r="I131" s="169"/>
      <c r="J131" s="30">
        <f t="shared" si="14"/>
        <v>7818.12</v>
      </c>
      <c r="K131" s="95">
        <f>1460-174</f>
        <v>1286</v>
      </c>
      <c r="L131" s="95">
        <f>1380-174</f>
        <v>1206</v>
      </c>
      <c r="M131" s="95">
        <f>1040-174</f>
        <v>866</v>
      </c>
      <c r="N131" s="95">
        <f>1640-174</f>
        <v>1466</v>
      </c>
      <c r="O131" s="95">
        <v>482</v>
      </c>
      <c r="P131" s="95">
        <f>1940-174</f>
        <v>1766</v>
      </c>
      <c r="Q131" s="95">
        <f>920-174+0.12</f>
        <v>746.12</v>
      </c>
      <c r="R131" s="95"/>
      <c r="S131" s="169"/>
      <c r="T131" s="175"/>
      <c r="U131" s="175"/>
      <c r="V131" s="175"/>
      <c r="W131" s="175"/>
      <c r="X131" s="175"/>
      <c r="Y131" s="175"/>
      <c r="Z131" s="175"/>
      <c r="AA131" s="175"/>
      <c r="AB131" s="175"/>
      <c r="AC131" s="175"/>
      <c r="AD131" s="175"/>
      <c r="AE131" s="175"/>
      <c r="AF131" s="175"/>
      <c r="AG131" s="175"/>
      <c r="AH131" s="175"/>
      <c r="AI131" s="175"/>
      <c r="AJ131" s="175"/>
      <c r="AK131" s="175"/>
      <c r="AL131" s="175"/>
      <c r="AM131" s="175"/>
      <c r="AN131" s="175"/>
      <c r="AO131" s="175"/>
      <c r="AP131" s="175"/>
      <c r="AQ131" s="175"/>
      <c r="AR131" s="175"/>
      <c r="AS131" s="175"/>
      <c r="AT131" s="175"/>
      <c r="AU131" s="175"/>
      <c r="AV131" s="175"/>
      <c r="AW131" s="175"/>
      <c r="AX131" s="175"/>
      <c r="AY131" s="175"/>
      <c r="AZ131" s="175"/>
      <c r="BA131" s="175"/>
      <c r="BB131" s="175"/>
      <c r="BC131" s="175"/>
      <c r="BD131" s="175"/>
      <c r="BE131" s="175"/>
      <c r="BF131" s="175"/>
      <c r="BG131" s="175"/>
      <c r="BH131" s="175"/>
      <c r="BI131" s="175"/>
      <c r="BJ131" s="175"/>
      <c r="BK131" s="175"/>
      <c r="BL131" s="175"/>
      <c r="BM131" s="175"/>
      <c r="BN131" s="175"/>
      <c r="BO131" s="175"/>
      <c r="BP131" s="175"/>
      <c r="BQ131" s="175"/>
      <c r="BR131" s="175"/>
      <c r="BS131" s="175"/>
      <c r="BT131" s="175"/>
      <c r="BU131" s="175"/>
      <c r="BV131" s="175"/>
      <c r="BW131" s="175"/>
      <c r="BX131" s="175"/>
      <c r="BY131" s="175"/>
      <c r="BZ131" s="175"/>
      <c r="CA131" s="175"/>
      <c r="CB131" s="175"/>
      <c r="CC131" s="175"/>
      <c r="CD131" s="175"/>
      <c r="CE131" s="175"/>
      <c r="CF131" s="175"/>
      <c r="CG131" s="175"/>
      <c r="CH131" s="175"/>
      <c r="CI131" s="175"/>
      <c r="CJ131" s="175"/>
      <c r="CK131" s="175"/>
      <c r="CL131" s="175"/>
      <c r="CM131" s="175"/>
      <c r="CN131" s="175"/>
      <c r="CO131" s="175"/>
      <c r="CP131" s="175"/>
      <c r="CQ131" s="175"/>
      <c r="CR131" s="175"/>
      <c r="CS131" s="175"/>
      <c r="CT131" s="175"/>
      <c r="CU131" s="175"/>
      <c r="CV131" s="175"/>
      <c r="CW131" s="175"/>
      <c r="CX131" s="175"/>
      <c r="CY131" s="175"/>
      <c r="CZ131" s="175"/>
      <c r="DA131" s="175"/>
      <c r="DB131" s="175"/>
      <c r="DC131" s="175"/>
      <c r="DD131" s="175"/>
      <c r="DE131" s="175"/>
      <c r="DF131" s="175"/>
      <c r="DG131" s="175"/>
      <c r="DH131" s="175"/>
      <c r="DI131" s="175"/>
      <c r="DJ131" s="175"/>
      <c r="DK131" s="175"/>
      <c r="DL131" s="175"/>
      <c r="DM131" s="175"/>
      <c r="DN131" s="175"/>
      <c r="DO131" s="175"/>
      <c r="DP131" s="175"/>
      <c r="DQ131" s="175"/>
      <c r="DR131" s="175"/>
      <c r="DS131" s="175"/>
      <c r="DT131" s="175"/>
      <c r="DU131" s="175"/>
      <c r="DV131" s="175"/>
      <c r="DW131" s="175"/>
      <c r="DX131" s="175"/>
      <c r="DY131" s="175"/>
      <c r="DZ131" s="175"/>
      <c r="EA131" s="175"/>
      <c r="EB131" s="175"/>
      <c r="EC131" s="175"/>
      <c r="ED131" s="175"/>
      <c r="EE131" s="175"/>
      <c r="EF131" s="175"/>
      <c r="EG131" s="175"/>
      <c r="EH131" s="175"/>
      <c r="EI131" s="175"/>
      <c r="EJ131" s="175"/>
      <c r="EK131" s="175"/>
      <c r="EL131" s="175"/>
      <c r="EM131" s="175"/>
      <c r="EN131" s="175"/>
      <c r="EO131" s="175"/>
      <c r="EP131" s="175"/>
      <c r="EQ131" s="175"/>
      <c r="ER131" s="175"/>
      <c r="ES131" s="175"/>
      <c r="ET131" s="175"/>
      <c r="EU131" s="175"/>
      <c r="EV131" s="175"/>
      <c r="EW131" s="175"/>
      <c r="EX131" s="175"/>
      <c r="EY131" s="175"/>
      <c r="EZ131" s="175"/>
      <c r="FA131" s="175"/>
      <c r="FB131" s="175"/>
      <c r="FC131" s="175"/>
      <c r="FD131" s="175"/>
      <c r="FE131" s="175"/>
      <c r="FF131" s="175"/>
      <c r="FG131" s="175"/>
      <c r="FH131" s="175"/>
      <c r="FI131" s="175"/>
      <c r="FJ131" s="175"/>
      <c r="FK131" s="175"/>
      <c r="FL131" s="175"/>
      <c r="FM131" s="175"/>
      <c r="FN131" s="175"/>
      <c r="FO131" s="175"/>
      <c r="FP131" s="175"/>
      <c r="FQ131" s="175"/>
      <c r="FR131" s="175"/>
      <c r="FS131" s="175"/>
      <c r="FT131" s="175"/>
      <c r="FU131" s="175"/>
      <c r="FV131" s="175"/>
      <c r="FW131" s="175"/>
      <c r="FX131" s="175"/>
      <c r="FY131" s="175"/>
      <c r="FZ131" s="175"/>
      <c r="GA131" s="175"/>
      <c r="GB131" s="175"/>
      <c r="GC131" s="175"/>
      <c r="GD131" s="175"/>
      <c r="GE131" s="175"/>
      <c r="GF131" s="175"/>
      <c r="GG131" s="175"/>
      <c r="GH131" s="175"/>
      <c r="GI131" s="175"/>
      <c r="GJ131" s="175"/>
      <c r="GK131" s="175"/>
      <c r="GL131" s="175"/>
      <c r="GM131" s="175"/>
    </row>
    <row r="132" s="6" customFormat="1" ht="26.1" customHeight="1" spans="1:195">
      <c r="A132" s="143"/>
      <c r="B132" s="185"/>
      <c r="C132" s="186"/>
      <c r="D132" s="186"/>
      <c r="E132" s="187"/>
      <c r="F132" s="181" t="s">
        <v>159</v>
      </c>
      <c r="G132" s="181" t="s">
        <v>158</v>
      </c>
      <c r="H132" s="30">
        <f t="shared" si="16"/>
        <v>1044</v>
      </c>
      <c r="I132" s="169"/>
      <c r="J132" s="30">
        <f t="shared" si="14"/>
        <v>1044</v>
      </c>
      <c r="K132" s="95"/>
      <c r="L132" s="95"/>
      <c r="M132" s="95"/>
      <c r="N132" s="95"/>
      <c r="O132" s="95">
        <v>1044</v>
      </c>
      <c r="P132" s="95"/>
      <c r="Q132" s="95"/>
      <c r="R132" s="95"/>
      <c r="S132" s="169"/>
      <c r="T132" s="175"/>
      <c r="U132" s="175"/>
      <c r="V132" s="175"/>
      <c r="W132" s="175"/>
      <c r="X132" s="175"/>
      <c r="Y132" s="175"/>
      <c r="Z132" s="175"/>
      <c r="AA132" s="175"/>
      <c r="AB132" s="175"/>
      <c r="AC132" s="175"/>
      <c r="AD132" s="175"/>
      <c r="AE132" s="175"/>
      <c r="AF132" s="175"/>
      <c r="AG132" s="175"/>
      <c r="AH132" s="175"/>
      <c r="AI132" s="175"/>
      <c r="AJ132" s="175"/>
      <c r="AK132" s="175"/>
      <c r="AL132" s="175"/>
      <c r="AM132" s="175"/>
      <c r="AN132" s="175"/>
      <c r="AO132" s="175"/>
      <c r="AP132" s="175"/>
      <c r="AQ132" s="175"/>
      <c r="AR132" s="175"/>
      <c r="AS132" s="175"/>
      <c r="AT132" s="175"/>
      <c r="AU132" s="175"/>
      <c r="AV132" s="175"/>
      <c r="AW132" s="175"/>
      <c r="AX132" s="175"/>
      <c r="AY132" s="175"/>
      <c r="AZ132" s="175"/>
      <c r="BA132" s="175"/>
      <c r="BB132" s="175"/>
      <c r="BC132" s="175"/>
      <c r="BD132" s="175"/>
      <c r="BE132" s="175"/>
      <c r="BF132" s="175"/>
      <c r="BG132" s="175"/>
      <c r="BH132" s="175"/>
      <c r="BI132" s="175"/>
      <c r="BJ132" s="175"/>
      <c r="BK132" s="175"/>
      <c r="BL132" s="175"/>
      <c r="BM132" s="175"/>
      <c r="BN132" s="175"/>
      <c r="BO132" s="175"/>
      <c r="BP132" s="175"/>
      <c r="BQ132" s="175"/>
      <c r="BR132" s="175"/>
      <c r="BS132" s="175"/>
      <c r="BT132" s="175"/>
      <c r="BU132" s="175"/>
      <c r="BV132" s="175"/>
      <c r="BW132" s="175"/>
      <c r="BX132" s="175"/>
      <c r="BY132" s="175"/>
      <c r="BZ132" s="175"/>
      <c r="CA132" s="175"/>
      <c r="CB132" s="175"/>
      <c r="CC132" s="175"/>
      <c r="CD132" s="175"/>
      <c r="CE132" s="175"/>
      <c r="CF132" s="175"/>
      <c r="CG132" s="175"/>
      <c r="CH132" s="175"/>
      <c r="CI132" s="175"/>
      <c r="CJ132" s="175"/>
      <c r="CK132" s="175"/>
      <c r="CL132" s="175"/>
      <c r="CM132" s="175"/>
      <c r="CN132" s="175"/>
      <c r="CO132" s="175"/>
      <c r="CP132" s="175"/>
      <c r="CQ132" s="175"/>
      <c r="CR132" s="175"/>
      <c r="CS132" s="175"/>
      <c r="CT132" s="175"/>
      <c r="CU132" s="175"/>
      <c r="CV132" s="175"/>
      <c r="CW132" s="175"/>
      <c r="CX132" s="175"/>
      <c r="CY132" s="175"/>
      <c r="CZ132" s="175"/>
      <c r="DA132" s="175"/>
      <c r="DB132" s="175"/>
      <c r="DC132" s="175"/>
      <c r="DD132" s="175"/>
      <c r="DE132" s="175"/>
      <c r="DF132" s="175"/>
      <c r="DG132" s="175"/>
      <c r="DH132" s="175"/>
      <c r="DI132" s="175"/>
      <c r="DJ132" s="175"/>
      <c r="DK132" s="175"/>
      <c r="DL132" s="175"/>
      <c r="DM132" s="175"/>
      <c r="DN132" s="175"/>
      <c r="DO132" s="175"/>
      <c r="DP132" s="175"/>
      <c r="DQ132" s="175"/>
      <c r="DR132" s="175"/>
      <c r="DS132" s="175"/>
      <c r="DT132" s="175"/>
      <c r="DU132" s="175"/>
      <c r="DV132" s="175"/>
      <c r="DW132" s="175"/>
      <c r="DX132" s="175"/>
      <c r="DY132" s="175"/>
      <c r="DZ132" s="175"/>
      <c r="EA132" s="175"/>
      <c r="EB132" s="175"/>
      <c r="EC132" s="175"/>
      <c r="ED132" s="175"/>
      <c r="EE132" s="175"/>
      <c r="EF132" s="175"/>
      <c r="EG132" s="175"/>
      <c r="EH132" s="175"/>
      <c r="EI132" s="175"/>
      <c r="EJ132" s="175"/>
      <c r="EK132" s="175"/>
      <c r="EL132" s="175"/>
      <c r="EM132" s="175"/>
      <c r="EN132" s="175"/>
      <c r="EO132" s="175"/>
      <c r="EP132" s="175"/>
      <c r="EQ132" s="175"/>
      <c r="ER132" s="175"/>
      <c r="ES132" s="175"/>
      <c r="ET132" s="175"/>
      <c r="EU132" s="175"/>
      <c r="EV132" s="175"/>
      <c r="EW132" s="175"/>
      <c r="EX132" s="175"/>
      <c r="EY132" s="175"/>
      <c r="EZ132" s="175"/>
      <c r="FA132" s="175"/>
      <c r="FB132" s="175"/>
      <c r="FC132" s="175"/>
      <c r="FD132" s="175"/>
      <c r="FE132" s="175"/>
      <c r="FF132" s="175"/>
      <c r="FG132" s="175"/>
      <c r="FH132" s="175"/>
      <c r="FI132" s="175"/>
      <c r="FJ132" s="175"/>
      <c r="FK132" s="175"/>
      <c r="FL132" s="175"/>
      <c r="FM132" s="175"/>
      <c r="FN132" s="175"/>
      <c r="FO132" s="175"/>
      <c r="FP132" s="175"/>
      <c r="FQ132" s="175"/>
      <c r="FR132" s="175"/>
      <c r="FS132" s="175"/>
      <c r="FT132" s="175"/>
      <c r="FU132" s="175"/>
      <c r="FV132" s="175"/>
      <c r="FW132" s="175"/>
      <c r="FX132" s="175"/>
      <c r="FY132" s="175"/>
      <c r="FZ132" s="175"/>
      <c r="GA132" s="175"/>
      <c r="GB132" s="175"/>
      <c r="GC132" s="175"/>
      <c r="GD132" s="175"/>
      <c r="GE132" s="175"/>
      <c r="GF132" s="175"/>
      <c r="GG132" s="175"/>
      <c r="GH132" s="175"/>
      <c r="GI132" s="175"/>
      <c r="GJ132" s="175"/>
      <c r="GK132" s="175"/>
      <c r="GL132" s="175"/>
      <c r="GM132" s="175"/>
    </row>
    <row r="133" s="8" customFormat="1" ht="26.1" customHeight="1" spans="1:195">
      <c r="A133" s="148"/>
      <c r="B133" s="55" t="s">
        <v>42</v>
      </c>
      <c r="C133" s="56"/>
      <c r="D133" s="56"/>
      <c r="E133" s="57"/>
      <c r="F133" s="153"/>
      <c r="G133" s="153"/>
      <c r="H133" s="30">
        <f t="shared" si="16"/>
        <v>0</v>
      </c>
      <c r="I133" s="172"/>
      <c r="J133" s="30">
        <f t="shared" si="14"/>
        <v>0</v>
      </c>
      <c r="K133" s="95"/>
      <c r="L133" s="95"/>
      <c r="M133" s="95"/>
      <c r="N133" s="95"/>
      <c r="O133" s="95"/>
      <c r="P133" s="95"/>
      <c r="Q133" s="95"/>
      <c r="R133" s="95"/>
      <c r="S133" s="172"/>
      <c r="T133" s="177"/>
      <c r="U133" s="177"/>
      <c r="V133" s="177"/>
      <c r="W133" s="177"/>
      <c r="X133" s="177"/>
      <c r="Y133" s="177"/>
      <c r="Z133" s="177"/>
      <c r="AA133" s="177"/>
      <c r="AB133" s="177"/>
      <c r="AC133" s="177"/>
      <c r="AD133" s="177"/>
      <c r="AE133" s="177"/>
      <c r="AF133" s="177"/>
      <c r="AG133" s="177"/>
      <c r="AH133" s="177"/>
      <c r="AI133" s="177"/>
      <c r="AJ133" s="177"/>
      <c r="AK133" s="177"/>
      <c r="AL133" s="177"/>
      <c r="AM133" s="177"/>
      <c r="AN133" s="177"/>
      <c r="AO133" s="177"/>
      <c r="AP133" s="177"/>
      <c r="AQ133" s="177"/>
      <c r="AR133" s="177"/>
      <c r="AS133" s="177"/>
      <c r="AT133" s="177"/>
      <c r="AU133" s="177"/>
      <c r="AV133" s="177"/>
      <c r="AW133" s="177"/>
      <c r="AX133" s="177"/>
      <c r="AY133" s="177"/>
      <c r="AZ133" s="177"/>
      <c r="BA133" s="177"/>
      <c r="BB133" s="177"/>
      <c r="BC133" s="177"/>
      <c r="BD133" s="177"/>
      <c r="BE133" s="177"/>
      <c r="BF133" s="177"/>
      <c r="BG133" s="177"/>
      <c r="BH133" s="177"/>
      <c r="BI133" s="177"/>
      <c r="BJ133" s="177"/>
      <c r="BK133" s="177"/>
      <c r="BL133" s="177"/>
      <c r="BM133" s="177"/>
      <c r="BN133" s="177"/>
      <c r="BO133" s="177"/>
      <c r="BP133" s="177"/>
      <c r="BQ133" s="177"/>
      <c r="BR133" s="177"/>
      <c r="BS133" s="177"/>
      <c r="BT133" s="177"/>
      <c r="BU133" s="177"/>
      <c r="BV133" s="177"/>
      <c r="BW133" s="177"/>
      <c r="BX133" s="177"/>
      <c r="BY133" s="177"/>
      <c r="BZ133" s="177"/>
      <c r="CA133" s="177"/>
      <c r="CB133" s="177"/>
      <c r="CC133" s="177"/>
      <c r="CD133" s="177"/>
      <c r="CE133" s="177"/>
      <c r="CF133" s="177"/>
      <c r="CG133" s="177"/>
      <c r="CH133" s="177"/>
      <c r="CI133" s="177"/>
      <c r="CJ133" s="177"/>
      <c r="CK133" s="177"/>
      <c r="CL133" s="177"/>
      <c r="CM133" s="177"/>
      <c r="CN133" s="177"/>
      <c r="CO133" s="177"/>
      <c r="CP133" s="177"/>
      <c r="CQ133" s="177"/>
      <c r="CR133" s="177"/>
      <c r="CS133" s="177"/>
      <c r="CT133" s="177"/>
      <c r="CU133" s="177"/>
      <c r="CV133" s="177"/>
      <c r="CW133" s="177"/>
      <c r="CX133" s="177"/>
      <c r="CY133" s="177"/>
      <c r="CZ133" s="177"/>
      <c r="DA133" s="177"/>
      <c r="DB133" s="177"/>
      <c r="DC133" s="177"/>
      <c r="DD133" s="177"/>
      <c r="DE133" s="177"/>
      <c r="DF133" s="177"/>
      <c r="DG133" s="177"/>
      <c r="DH133" s="177"/>
      <c r="DI133" s="177"/>
      <c r="DJ133" s="177"/>
      <c r="DK133" s="177"/>
      <c r="DL133" s="177"/>
      <c r="DM133" s="177"/>
      <c r="DN133" s="177"/>
      <c r="DO133" s="177"/>
      <c r="DP133" s="177"/>
      <c r="DQ133" s="177"/>
      <c r="DR133" s="177"/>
      <c r="DS133" s="177"/>
      <c r="DT133" s="177"/>
      <c r="DU133" s="177"/>
      <c r="DV133" s="177"/>
      <c r="DW133" s="177"/>
      <c r="DX133" s="177"/>
      <c r="DY133" s="177"/>
      <c r="DZ133" s="177"/>
      <c r="EA133" s="177"/>
      <c r="EB133" s="177"/>
      <c r="EC133" s="177"/>
      <c r="ED133" s="177"/>
      <c r="EE133" s="177"/>
      <c r="EF133" s="177"/>
      <c r="EG133" s="177"/>
      <c r="EH133" s="177"/>
      <c r="EI133" s="177"/>
      <c r="EJ133" s="177"/>
      <c r="EK133" s="177"/>
      <c r="EL133" s="177"/>
      <c r="EM133" s="177"/>
      <c r="EN133" s="177"/>
      <c r="EO133" s="177"/>
      <c r="EP133" s="177"/>
      <c r="EQ133" s="177"/>
      <c r="ER133" s="177"/>
      <c r="ES133" s="177"/>
      <c r="ET133" s="177"/>
      <c r="EU133" s="177"/>
      <c r="EV133" s="177"/>
      <c r="EW133" s="177"/>
      <c r="EX133" s="177"/>
      <c r="EY133" s="177"/>
      <c r="EZ133" s="177"/>
      <c r="FA133" s="177"/>
      <c r="FB133" s="177"/>
      <c r="FC133" s="177"/>
      <c r="FD133" s="177"/>
      <c r="FE133" s="177"/>
      <c r="FF133" s="177"/>
      <c r="FG133" s="177"/>
      <c r="FH133" s="177"/>
      <c r="FI133" s="177"/>
      <c r="FJ133" s="177"/>
      <c r="FK133" s="177"/>
      <c r="FL133" s="177"/>
      <c r="FM133" s="177"/>
      <c r="FN133" s="177"/>
      <c r="FO133" s="177"/>
      <c r="FP133" s="177"/>
      <c r="FQ133" s="177"/>
      <c r="FR133" s="177"/>
      <c r="FS133" s="177"/>
      <c r="FT133" s="177"/>
      <c r="FU133" s="177"/>
      <c r="FV133" s="177"/>
      <c r="FW133" s="177"/>
      <c r="FX133" s="177"/>
      <c r="FY133" s="177"/>
      <c r="FZ133" s="177"/>
      <c r="GA133" s="177"/>
      <c r="GB133" s="177"/>
      <c r="GC133" s="177"/>
      <c r="GD133" s="177"/>
      <c r="GE133" s="177"/>
      <c r="GF133" s="177"/>
      <c r="GG133" s="177"/>
      <c r="GH133" s="177"/>
      <c r="GI133" s="177"/>
      <c r="GJ133" s="177"/>
      <c r="GK133" s="177"/>
      <c r="GL133" s="177"/>
      <c r="GM133" s="177"/>
    </row>
    <row r="134" s="8" customFormat="1" ht="26.1" customHeight="1" spans="1:195">
      <c r="A134" s="149">
        <v>10</v>
      </c>
      <c r="B134" s="188" t="s">
        <v>160</v>
      </c>
      <c r="C134" s="189"/>
      <c r="D134" s="189"/>
      <c r="E134" s="190"/>
      <c r="F134" s="153"/>
      <c r="G134" s="153"/>
      <c r="H134" s="30">
        <f t="shared" si="16"/>
        <v>0</v>
      </c>
      <c r="I134" s="172"/>
      <c r="J134" s="30">
        <f t="shared" si="14"/>
        <v>0</v>
      </c>
      <c r="K134" s="95"/>
      <c r="L134" s="95"/>
      <c r="M134" s="95"/>
      <c r="N134" s="95"/>
      <c r="O134" s="95"/>
      <c r="P134" s="95"/>
      <c r="Q134" s="95"/>
      <c r="R134" s="95"/>
      <c r="S134" s="95"/>
      <c r="T134" s="177"/>
      <c r="U134" s="177"/>
      <c r="V134" s="177"/>
      <c r="W134" s="177"/>
      <c r="X134" s="177"/>
      <c r="Y134" s="177"/>
      <c r="Z134" s="177"/>
      <c r="AA134" s="177"/>
      <c r="AB134" s="177"/>
      <c r="AC134" s="177"/>
      <c r="AD134" s="177"/>
      <c r="AE134" s="177"/>
      <c r="AF134" s="177"/>
      <c r="AG134" s="177"/>
      <c r="AH134" s="177"/>
      <c r="AI134" s="177"/>
      <c r="AJ134" s="177"/>
      <c r="AK134" s="177"/>
      <c r="AL134" s="177"/>
      <c r="AM134" s="177"/>
      <c r="AN134" s="177"/>
      <c r="AO134" s="177"/>
      <c r="AP134" s="177"/>
      <c r="AQ134" s="177"/>
      <c r="AR134" s="177"/>
      <c r="AS134" s="177"/>
      <c r="AT134" s="177"/>
      <c r="AU134" s="177"/>
      <c r="AV134" s="177"/>
      <c r="AW134" s="177"/>
      <c r="AX134" s="177"/>
      <c r="AY134" s="177"/>
      <c r="AZ134" s="177"/>
      <c r="BA134" s="177"/>
      <c r="BB134" s="177"/>
      <c r="BC134" s="177"/>
      <c r="BD134" s="177"/>
      <c r="BE134" s="177"/>
      <c r="BF134" s="177"/>
      <c r="BG134" s="177"/>
      <c r="BH134" s="177"/>
      <c r="BI134" s="177"/>
      <c r="BJ134" s="177"/>
      <c r="BK134" s="177"/>
      <c r="BL134" s="177"/>
      <c r="BM134" s="177"/>
      <c r="BN134" s="177"/>
      <c r="BO134" s="177"/>
      <c r="BP134" s="177"/>
      <c r="BQ134" s="177"/>
      <c r="BR134" s="177"/>
      <c r="BS134" s="177"/>
      <c r="BT134" s="177"/>
      <c r="BU134" s="177"/>
      <c r="BV134" s="177"/>
      <c r="BW134" s="177"/>
      <c r="BX134" s="177"/>
      <c r="BY134" s="177"/>
      <c r="BZ134" s="177"/>
      <c r="CA134" s="177"/>
      <c r="CB134" s="177"/>
      <c r="CC134" s="177"/>
      <c r="CD134" s="177"/>
      <c r="CE134" s="177"/>
      <c r="CF134" s="177"/>
      <c r="CG134" s="177"/>
      <c r="CH134" s="177"/>
      <c r="CI134" s="177"/>
      <c r="CJ134" s="177"/>
      <c r="CK134" s="177"/>
      <c r="CL134" s="177"/>
      <c r="CM134" s="177"/>
      <c r="CN134" s="177"/>
      <c r="CO134" s="177"/>
      <c r="CP134" s="177"/>
      <c r="CQ134" s="177"/>
      <c r="CR134" s="177"/>
      <c r="CS134" s="177"/>
      <c r="CT134" s="177"/>
      <c r="CU134" s="177"/>
      <c r="CV134" s="177"/>
      <c r="CW134" s="177"/>
      <c r="CX134" s="177"/>
      <c r="CY134" s="177"/>
      <c r="CZ134" s="177"/>
      <c r="DA134" s="177"/>
      <c r="DB134" s="177"/>
      <c r="DC134" s="177"/>
      <c r="DD134" s="177"/>
      <c r="DE134" s="177"/>
      <c r="DF134" s="177"/>
      <c r="DG134" s="177"/>
      <c r="DH134" s="177"/>
      <c r="DI134" s="177"/>
      <c r="DJ134" s="177"/>
      <c r="DK134" s="177"/>
      <c r="DL134" s="177"/>
      <c r="DM134" s="177"/>
      <c r="DN134" s="177"/>
      <c r="DO134" s="177"/>
      <c r="DP134" s="177"/>
      <c r="DQ134" s="177"/>
      <c r="DR134" s="177"/>
      <c r="DS134" s="177"/>
      <c r="DT134" s="177"/>
      <c r="DU134" s="177"/>
      <c r="DV134" s="177"/>
      <c r="DW134" s="177"/>
      <c r="DX134" s="177"/>
      <c r="DY134" s="177"/>
      <c r="DZ134" s="177"/>
      <c r="EA134" s="177"/>
      <c r="EB134" s="177"/>
      <c r="EC134" s="177"/>
      <c r="ED134" s="177"/>
      <c r="EE134" s="177"/>
      <c r="EF134" s="177"/>
      <c r="EG134" s="177"/>
      <c r="EH134" s="177"/>
      <c r="EI134" s="177"/>
      <c r="EJ134" s="177"/>
      <c r="EK134" s="177"/>
      <c r="EL134" s="177"/>
      <c r="EM134" s="177"/>
      <c r="EN134" s="177"/>
      <c r="EO134" s="177"/>
      <c r="EP134" s="177"/>
      <c r="EQ134" s="177"/>
      <c r="ER134" s="177"/>
      <c r="ES134" s="177"/>
      <c r="ET134" s="177"/>
      <c r="EU134" s="177"/>
      <c r="EV134" s="177"/>
      <c r="EW134" s="177"/>
      <c r="EX134" s="177"/>
      <c r="EY134" s="177"/>
      <c r="EZ134" s="177"/>
      <c r="FA134" s="177"/>
      <c r="FB134" s="177"/>
      <c r="FC134" s="177"/>
      <c r="FD134" s="177"/>
      <c r="FE134" s="177"/>
      <c r="FF134" s="177"/>
      <c r="FG134" s="177"/>
      <c r="FH134" s="177"/>
      <c r="FI134" s="177"/>
      <c r="FJ134" s="177"/>
      <c r="FK134" s="177"/>
      <c r="FL134" s="177"/>
      <c r="FM134" s="177"/>
      <c r="FN134" s="177"/>
      <c r="FO134" s="177"/>
      <c r="FP134" s="177"/>
      <c r="FQ134" s="177"/>
      <c r="FR134" s="177"/>
      <c r="FS134" s="177"/>
      <c r="FT134" s="177"/>
      <c r="FU134" s="177"/>
      <c r="FV134" s="177"/>
      <c r="FW134" s="177"/>
      <c r="FX134" s="177"/>
      <c r="FY134" s="177"/>
      <c r="FZ134" s="177"/>
      <c r="GA134" s="177"/>
      <c r="GB134" s="177"/>
      <c r="GC134" s="177"/>
      <c r="GD134" s="177"/>
      <c r="GE134" s="177"/>
      <c r="GF134" s="177"/>
      <c r="GG134" s="177"/>
      <c r="GH134" s="177"/>
      <c r="GI134" s="177"/>
      <c r="GJ134" s="177"/>
      <c r="GK134" s="177"/>
      <c r="GL134" s="177"/>
      <c r="GM134" s="177"/>
    </row>
    <row r="135" s="8" customFormat="1" ht="26.1" customHeight="1" spans="1:195">
      <c r="A135" s="149"/>
      <c r="B135" s="55" t="s">
        <v>42</v>
      </c>
      <c r="C135" s="56"/>
      <c r="D135" s="56"/>
      <c r="E135" s="57"/>
      <c r="F135" s="153"/>
      <c r="G135" s="153"/>
      <c r="H135" s="30">
        <f t="shared" si="16"/>
        <v>0</v>
      </c>
      <c r="I135" s="172"/>
      <c r="J135" s="30">
        <f t="shared" si="14"/>
        <v>0</v>
      </c>
      <c r="K135" s="95"/>
      <c r="L135" s="95"/>
      <c r="M135" s="95"/>
      <c r="N135" s="95"/>
      <c r="O135" s="95"/>
      <c r="P135" s="95"/>
      <c r="Q135" s="95"/>
      <c r="R135" s="95"/>
      <c r="S135" s="172"/>
      <c r="T135" s="177"/>
      <c r="U135" s="177"/>
      <c r="V135" s="177"/>
      <c r="W135" s="177"/>
      <c r="X135" s="177"/>
      <c r="Y135" s="177"/>
      <c r="Z135" s="177"/>
      <c r="AA135" s="177"/>
      <c r="AB135" s="177"/>
      <c r="AC135" s="177"/>
      <c r="AD135" s="177"/>
      <c r="AE135" s="177"/>
      <c r="AF135" s="177"/>
      <c r="AG135" s="177"/>
      <c r="AH135" s="177"/>
      <c r="AI135" s="177"/>
      <c r="AJ135" s="177"/>
      <c r="AK135" s="177"/>
      <c r="AL135" s="177"/>
      <c r="AM135" s="177"/>
      <c r="AN135" s="177"/>
      <c r="AO135" s="177"/>
      <c r="AP135" s="177"/>
      <c r="AQ135" s="177"/>
      <c r="AR135" s="177"/>
      <c r="AS135" s="177"/>
      <c r="AT135" s="177"/>
      <c r="AU135" s="177"/>
      <c r="AV135" s="177"/>
      <c r="AW135" s="177"/>
      <c r="AX135" s="177"/>
      <c r="AY135" s="177"/>
      <c r="AZ135" s="177"/>
      <c r="BA135" s="177"/>
      <c r="BB135" s="177"/>
      <c r="BC135" s="177"/>
      <c r="BD135" s="177"/>
      <c r="BE135" s="177"/>
      <c r="BF135" s="177"/>
      <c r="BG135" s="177"/>
      <c r="BH135" s="177"/>
      <c r="BI135" s="177"/>
      <c r="BJ135" s="177"/>
      <c r="BK135" s="177"/>
      <c r="BL135" s="177"/>
      <c r="BM135" s="177"/>
      <c r="BN135" s="177"/>
      <c r="BO135" s="177"/>
      <c r="BP135" s="177"/>
      <c r="BQ135" s="177"/>
      <c r="BR135" s="177"/>
      <c r="BS135" s="177"/>
      <c r="BT135" s="177"/>
      <c r="BU135" s="177"/>
      <c r="BV135" s="177"/>
      <c r="BW135" s="177"/>
      <c r="BX135" s="177"/>
      <c r="BY135" s="177"/>
      <c r="BZ135" s="177"/>
      <c r="CA135" s="177"/>
      <c r="CB135" s="177"/>
      <c r="CC135" s="177"/>
      <c r="CD135" s="177"/>
      <c r="CE135" s="177"/>
      <c r="CF135" s="177"/>
      <c r="CG135" s="177"/>
      <c r="CH135" s="177"/>
      <c r="CI135" s="177"/>
      <c r="CJ135" s="177"/>
      <c r="CK135" s="177"/>
      <c r="CL135" s="177"/>
      <c r="CM135" s="177"/>
      <c r="CN135" s="177"/>
      <c r="CO135" s="177"/>
      <c r="CP135" s="177"/>
      <c r="CQ135" s="177"/>
      <c r="CR135" s="177"/>
      <c r="CS135" s="177"/>
      <c r="CT135" s="177"/>
      <c r="CU135" s="177"/>
      <c r="CV135" s="177"/>
      <c r="CW135" s="177"/>
      <c r="CX135" s="177"/>
      <c r="CY135" s="177"/>
      <c r="CZ135" s="177"/>
      <c r="DA135" s="177"/>
      <c r="DB135" s="177"/>
      <c r="DC135" s="177"/>
      <c r="DD135" s="177"/>
      <c r="DE135" s="177"/>
      <c r="DF135" s="177"/>
      <c r="DG135" s="177"/>
      <c r="DH135" s="177"/>
      <c r="DI135" s="177"/>
      <c r="DJ135" s="177"/>
      <c r="DK135" s="177"/>
      <c r="DL135" s="177"/>
      <c r="DM135" s="177"/>
      <c r="DN135" s="177"/>
      <c r="DO135" s="177"/>
      <c r="DP135" s="177"/>
      <c r="DQ135" s="177"/>
      <c r="DR135" s="177"/>
      <c r="DS135" s="177"/>
      <c r="DT135" s="177"/>
      <c r="DU135" s="177"/>
      <c r="DV135" s="177"/>
      <c r="DW135" s="177"/>
      <c r="DX135" s="177"/>
      <c r="DY135" s="177"/>
      <c r="DZ135" s="177"/>
      <c r="EA135" s="177"/>
      <c r="EB135" s="177"/>
      <c r="EC135" s="177"/>
      <c r="ED135" s="177"/>
      <c r="EE135" s="177"/>
      <c r="EF135" s="177"/>
      <c r="EG135" s="177"/>
      <c r="EH135" s="177"/>
      <c r="EI135" s="177"/>
      <c r="EJ135" s="177"/>
      <c r="EK135" s="177"/>
      <c r="EL135" s="177"/>
      <c r="EM135" s="177"/>
      <c r="EN135" s="177"/>
      <c r="EO135" s="177"/>
      <c r="EP135" s="177"/>
      <c r="EQ135" s="177"/>
      <c r="ER135" s="177"/>
      <c r="ES135" s="177"/>
      <c r="ET135" s="177"/>
      <c r="EU135" s="177"/>
      <c r="EV135" s="177"/>
      <c r="EW135" s="177"/>
      <c r="EX135" s="177"/>
      <c r="EY135" s="177"/>
      <c r="EZ135" s="177"/>
      <c r="FA135" s="177"/>
      <c r="FB135" s="177"/>
      <c r="FC135" s="177"/>
      <c r="FD135" s="177"/>
      <c r="FE135" s="177"/>
      <c r="FF135" s="177"/>
      <c r="FG135" s="177"/>
      <c r="FH135" s="177"/>
      <c r="FI135" s="177"/>
      <c r="FJ135" s="177"/>
      <c r="FK135" s="177"/>
      <c r="FL135" s="177"/>
      <c r="FM135" s="177"/>
      <c r="FN135" s="177"/>
      <c r="FO135" s="177"/>
      <c r="FP135" s="177"/>
      <c r="FQ135" s="177"/>
      <c r="FR135" s="177"/>
      <c r="FS135" s="177"/>
      <c r="FT135" s="177"/>
      <c r="FU135" s="177"/>
      <c r="FV135" s="177"/>
      <c r="FW135" s="177"/>
      <c r="FX135" s="177"/>
      <c r="FY135" s="177"/>
      <c r="FZ135" s="177"/>
      <c r="GA135" s="177"/>
      <c r="GB135" s="177"/>
      <c r="GC135" s="177"/>
      <c r="GD135" s="177"/>
      <c r="GE135" s="177"/>
      <c r="GF135" s="177"/>
      <c r="GG135" s="177"/>
      <c r="GH135" s="177"/>
      <c r="GI135" s="177"/>
      <c r="GJ135" s="177"/>
      <c r="GK135" s="177"/>
      <c r="GL135" s="177"/>
      <c r="GM135" s="177"/>
    </row>
    <row r="136" s="8" customFormat="1" ht="26.1" customHeight="1" spans="1:19">
      <c r="A136" s="191" t="s">
        <v>161</v>
      </c>
      <c r="B136" s="192"/>
      <c r="C136" s="192"/>
      <c r="D136" s="192"/>
      <c r="E136" s="193"/>
      <c r="F136" s="194"/>
      <c r="G136" s="195"/>
      <c r="H136" s="30">
        <f>H137</f>
        <v>7350</v>
      </c>
      <c r="I136" s="30">
        <f t="shared" ref="I136:R136" si="22">I137</f>
        <v>7350</v>
      </c>
      <c r="J136" s="30">
        <f t="shared" si="22"/>
        <v>7350</v>
      </c>
      <c r="K136" s="30">
        <f t="shared" si="22"/>
        <v>648</v>
      </c>
      <c r="L136" s="30">
        <f t="shared" si="22"/>
        <v>502</v>
      </c>
      <c r="M136" s="30">
        <f t="shared" si="22"/>
        <v>940</v>
      </c>
      <c r="N136" s="30">
        <f t="shared" si="22"/>
        <v>1086</v>
      </c>
      <c r="O136" s="30">
        <f t="shared" si="22"/>
        <v>1086</v>
      </c>
      <c r="P136" s="30">
        <f t="shared" si="22"/>
        <v>940</v>
      </c>
      <c r="Q136" s="30">
        <f t="shared" si="22"/>
        <v>648</v>
      </c>
      <c r="R136" s="30">
        <f t="shared" si="22"/>
        <v>1500</v>
      </c>
      <c r="S136" s="172"/>
    </row>
    <row r="137" s="6" customFormat="1" ht="26.1" customHeight="1" spans="1:19">
      <c r="A137" s="135" t="s">
        <v>130</v>
      </c>
      <c r="B137" s="136"/>
      <c r="C137" s="136"/>
      <c r="D137" s="136"/>
      <c r="E137" s="137"/>
      <c r="F137" s="196" t="s">
        <v>162</v>
      </c>
      <c r="G137" s="197" t="s">
        <v>163</v>
      </c>
      <c r="H137" s="30">
        <f t="shared" si="16"/>
        <v>7350</v>
      </c>
      <c r="I137" s="203">
        <v>7350</v>
      </c>
      <c r="J137" s="30">
        <f t="shared" si="14"/>
        <v>7350</v>
      </c>
      <c r="K137" s="171">
        <v>648</v>
      </c>
      <c r="L137" s="171">
        <v>502</v>
      </c>
      <c r="M137" s="171">
        <v>940</v>
      </c>
      <c r="N137" s="171">
        <v>1086</v>
      </c>
      <c r="O137" s="171">
        <v>1086</v>
      </c>
      <c r="P137" s="171">
        <v>940</v>
      </c>
      <c r="Q137" s="171">
        <v>648</v>
      </c>
      <c r="R137" s="171">
        <v>1500</v>
      </c>
      <c r="S137" s="203"/>
    </row>
    <row r="138" s="6" customFormat="1" ht="26.1" customHeight="1" spans="1:19">
      <c r="A138" s="28" t="s">
        <v>131</v>
      </c>
      <c r="B138" s="28"/>
      <c r="C138" s="28"/>
      <c r="D138" s="28"/>
      <c r="E138" s="28"/>
      <c r="F138" s="196"/>
      <c r="G138" s="197"/>
      <c r="H138" s="30">
        <f t="shared" si="16"/>
        <v>7350</v>
      </c>
      <c r="I138" s="170">
        <v>7350</v>
      </c>
      <c r="J138" s="30">
        <f t="shared" si="14"/>
        <v>7350</v>
      </c>
      <c r="K138" s="171">
        <v>648</v>
      </c>
      <c r="L138" s="171">
        <v>502</v>
      </c>
      <c r="M138" s="171">
        <v>940</v>
      </c>
      <c r="N138" s="171">
        <v>1086</v>
      </c>
      <c r="O138" s="171">
        <v>1086</v>
      </c>
      <c r="P138" s="171">
        <v>940</v>
      </c>
      <c r="Q138" s="171">
        <v>648</v>
      </c>
      <c r="R138" s="171">
        <v>1500</v>
      </c>
      <c r="S138" s="203"/>
    </row>
    <row r="139" s="8" customFormat="1" ht="26.1" customHeight="1" spans="1:19">
      <c r="A139" s="198">
        <v>1</v>
      </c>
      <c r="B139" s="199" t="s">
        <v>23</v>
      </c>
      <c r="C139" s="199"/>
      <c r="D139" s="199"/>
      <c r="E139" s="199"/>
      <c r="F139" s="194"/>
      <c r="G139" s="195"/>
      <c r="H139" s="30">
        <f t="shared" ref="H139:H146" si="23">J139</f>
        <v>7350</v>
      </c>
      <c r="I139" s="170"/>
      <c r="J139" s="30">
        <f t="shared" ref="J139:J146" si="24">K139+L139+M139+N139+O139+P139+Q139+R139</f>
        <v>7350</v>
      </c>
      <c r="K139" s="171">
        <v>648</v>
      </c>
      <c r="L139" s="171">
        <v>502</v>
      </c>
      <c r="M139" s="171">
        <v>940</v>
      </c>
      <c r="N139" s="171">
        <v>1086</v>
      </c>
      <c r="O139" s="171">
        <v>1086</v>
      </c>
      <c r="P139" s="171">
        <v>940</v>
      </c>
      <c r="Q139" s="171">
        <v>648</v>
      </c>
      <c r="R139" s="171">
        <v>1500</v>
      </c>
      <c r="S139" s="170"/>
    </row>
    <row r="140" s="8" customFormat="1" ht="26.1" customHeight="1" spans="1:19">
      <c r="A140" s="198"/>
      <c r="B140" s="55" t="s">
        <v>42</v>
      </c>
      <c r="C140" s="56"/>
      <c r="D140" s="56"/>
      <c r="E140" s="57"/>
      <c r="F140" s="194"/>
      <c r="G140" s="195"/>
      <c r="H140" s="30">
        <f t="shared" si="23"/>
        <v>7350</v>
      </c>
      <c r="I140" s="170"/>
      <c r="J140" s="30">
        <f t="shared" si="24"/>
        <v>7350</v>
      </c>
      <c r="K140" s="171">
        <v>648</v>
      </c>
      <c r="L140" s="171">
        <v>502</v>
      </c>
      <c r="M140" s="171">
        <v>940</v>
      </c>
      <c r="N140" s="171">
        <v>1086</v>
      </c>
      <c r="O140" s="171">
        <v>1086</v>
      </c>
      <c r="P140" s="171">
        <v>940</v>
      </c>
      <c r="Q140" s="171">
        <v>648</v>
      </c>
      <c r="R140" s="171">
        <v>1500</v>
      </c>
      <c r="S140" s="170"/>
    </row>
    <row r="141" s="8" customFormat="1" ht="26.1" customHeight="1" spans="1:19">
      <c r="A141" s="200" t="s">
        <v>164</v>
      </c>
      <c r="B141" s="200"/>
      <c r="C141" s="200"/>
      <c r="D141" s="200"/>
      <c r="E141" s="200"/>
      <c r="F141" s="194"/>
      <c r="G141" s="195"/>
      <c r="H141" s="30">
        <f>H144+H146</f>
        <v>11608.62</v>
      </c>
      <c r="I141" s="30">
        <f t="shared" ref="I141:R141" si="25">I144+I146</f>
        <v>0</v>
      </c>
      <c r="J141" s="30">
        <f t="shared" si="25"/>
        <v>11608.62</v>
      </c>
      <c r="K141" s="30">
        <f t="shared" si="25"/>
        <v>2897.02</v>
      </c>
      <c r="L141" s="30">
        <f t="shared" si="25"/>
        <v>1435.71</v>
      </c>
      <c r="M141" s="30">
        <f t="shared" si="25"/>
        <v>631.05</v>
      </c>
      <c r="N141" s="30">
        <f t="shared" si="25"/>
        <v>1502.77</v>
      </c>
      <c r="O141" s="30">
        <f t="shared" si="25"/>
        <v>2904.35</v>
      </c>
      <c r="P141" s="30">
        <f t="shared" si="25"/>
        <v>1757.4</v>
      </c>
      <c r="Q141" s="30">
        <f t="shared" si="25"/>
        <v>480.32</v>
      </c>
      <c r="R141" s="30">
        <f t="shared" si="25"/>
        <v>0</v>
      </c>
      <c r="S141" s="170"/>
    </row>
    <row r="142" s="6" customFormat="1" ht="26.1" customHeight="1" spans="1:19">
      <c r="A142" s="28" t="s">
        <v>130</v>
      </c>
      <c r="B142" s="28"/>
      <c r="C142" s="28"/>
      <c r="D142" s="28"/>
      <c r="E142" s="28"/>
      <c r="F142" s="196"/>
      <c r="G142" s="197"/>
      <c r="H142" s="30">
        <f t="shared" si="23"/>
        <v>11608.62</v>
      </c>
      <c r="I142" s="203">
        <v>11608.62</v>
      </c>
      <c r="J142" s="30">
        <f t="shared" si="24"/>
        <v>11608.62</v>
      </c>
      <c r="K142" s="203">
        <f>K143</f>
        <v>2897.02</v>
      </c>
      <c r="L142" s="203">
        <f t="shared" ref="L142:Q142" si="26">L143</f>
        <v>1435.71</v>
      </c>
      <c r="M142" s="203">
        <f t="shared" si="26"/>
        <v>631.05</v>
      </c>
      <c r="N142" s="203">
        <f t="shared" si="26"/>
        <v>1502.77</v>
      </c>
      <c r="O142" s="203">
        <f t="shared" si="26"/>
        <v>2904.35</v>
      </c>
      <c r="P142" s="203">
        <f t="shared" si="26"/>
        <v>1757.4</v>
      </c>
      <c r="Q142" s="203">
        <f t="shared" si="26"/>
        <v>480.32</v>
      </c>
      <c r="R142" s="203"/>
      <c r="S142" s="203"/>
    </row>
    <row r="143" s="6" customFormat="1" ht="26.1" customHeight="1" spans="1:19">
      <c r="A143" s="28" t="s">
        <v>131</v>
      </c>
      <c r="B143" s="28"/>
      <c r="C143" s="28"/>
      <c r="D143" s="28"/>
      <c r="E143" s="28"/>
      <c r="F143" s="196"/>
      <c r="G143" s="197"/>
      <c r="H143" s="30">
        <f t="shared" si="23"/>
        <v>11608.62</v>
      </c>
      <c r="I143" s="170">
        <v>11608.62</v>
      </c>
      <c r="J143" s="30">
        <f t="shared" si="24"/>
        <v>11608.62</v>
      </c>
      <c r="K143" s="203">
        <f>K145+K146</f>
        <v>2897.02</v>
      </c>
      <c r="L143" s="203">
        <f t="shared" ref="L143:Q143" si="27">L145+L146</f>
        <v>1435.71</v>
      </c>
      <c r="M143" s="203">
        <f t="shared" si="27"/>
        <v>631.05</v>
      </c>
      <c r="N143" s="203">
        <f t="shared" si="27"/>
        <v>1502.77</v>
      </c>
      <c r="O143" s="203">
        <f t="shared" si="27"/>
        <v>2904.35</v>
      </c>
      <c r="P143" s="203">
        <f t="shared" si="27"/>
        <v>1757.4</v>
      </c>
      <c r="Q143" s="203">
        <f t="shared" si="27"/>
        <v>480.32</v>
      </c>
      <c r="R143" s="203"/>
      <c r="S143" s="203"/>
    </row>
    <row r="144" s="8" customFormat="1" ht="26.1" customHeight="1" spans="1:19">
      <c r="A144" s="198">
        <v>1</v>
      </c>
      <c r="B144" s="199" t="s">
        <v>23</v>
      </c>
      <c r="C144" s="199"/>
      <c r="D144" s="199"/>
      <c r="E144" s="199"/>
      <c r="F144" s="194"/>
      <c r="G144" s="195"/>
      <c r="H144" s="30">
        <f t="shared" si="23"/>
        <v>8173.3</v>
      </c>
      <c r="I144" s="170"/>
      <c r="J144" s="30">
        <f t="shared" si="24"/>
        <v>8173.3</v>
      </c>
      <c r="K144" s="171">
        <v>2705</v>
      </c>
      <c r="L144" s="171">
        <v>1333</v>
      </c>
      <c r="M144" s="171">
        <v>546.6</v>
      </c>
      <c r="N144" s="171">
        <v>1401.9</v>
      </c>
      <c r="O144" s="171">
        <v>666.8</v>
      </c>
      <c r="P144" s="171">
        <v>1150</v>
      </c>
      <c r="Q144" s="171">
        <v>370</v>
      </c>
      <c r="R144" s="170"/>
      <c r="S144" s="170"/>
    </row>
    <row r="145" s="8" customFormat="1" ht="26.1" customHeight="1" spans="1:19">
      <c r="A145" s="198"/>
      <c r="B145" s="55" t="s">
        <v>42</v>
      </c>
      <c r="C145" s="56"/>
      <c r="D145" s="56"/>
      <c r="E145" s="57"/>
      <c r="F145" s="194"/>
      <c r="G145" s="195"/>
      <c r="H145" s="30">
        <f t="shared" si="23"/>
        <v>8173.3</v>
      </c>
      <c r="I145" s="170"/>
      <c r="J145" s="30">
        <f t="shared" si="24"/>
        <v>8173.3</v>
      </c>
      <c r="K145" s="171">
        <v>2705</v>
      </c>
      <c r="L145" s="171">
        <v>1333</v>
      </c>
      <c r="M145" s="171">
        <v>546.6</v>
      </c>
      <c r="N145" s="171">
        <v>1401.9</v>
      </c>
      <c r="O145" s="171">
        <v>666.8</v>
      </c>
      <c r="P145" s="171">
        <v>1150</v>
      </c>
      <c r="Q145" s="171">
        <v>370</v>
      </c>
      <c r="R145" s="170"/>
      <c r="S145" s="170"/>
    </row>
    <row r="146" s="8" customFormat="1" ht="26.1" customHeight="1" spans="1:19">
      <c r="A146" s="201">
        <v>3</v>
      </c>
      <c r="B146" s="202" t="s">
        <v>165</v>
      </c>
      <c r="C146" s="202"/>
      <c r="D146" s="202"/>
      <c r="E146" s="202"/>
      <c r="F146" s="194"/>
      <c r="G146" s="195"/>
      <c r="H146" s="30">
        <f t="shared" si="23"/>
        <v>3435.32</v>
      </c>
      <c r="I146" s="170"/>
      <c r="J146" s="30">
        <f t="shared" si="24"/>
        <v>3435.32</v>
      </c>
      <c r="K146" s="170">
        <v>192.02</v>
      </c>
      <c r="L146" s="170">
        <v>102.71</v>
      </c>
      <c r="M146" s="170">
        <v>84.45</v>
      </c>
      <c r="N146" s="170">
        <v>100.87</v>
      </c>
      <c r="O146" s="170">
        <v>2237.55</v>
      </c>
      <c r="P146" s="170">
        <v>607.4</v>
      </c>
      <c r="Q146" s="106">
        <v>110.32</v>
      </c>
      <c r="R146" s="170"/>
      <c r="S146" s="170"/>
    </row>
  </sheetData>
  <mergeCells count="133">
    <mergeCell ref="A1:S1"/>
    <mergeCell ref="A5:E5"/>
    <mergeCell ref="A6:E6"/>
    <mergeCell ref="A7:E7"/>
    <mergeCell ref="A8:E8"/>
    <mergeCell ref="A9:E9"/>
    <mergeCell ref="B10:E10"/>
    <mergeCell ref="B24:E24"/>
    <mergeCell ref="D32:E32"/>
    <mergeCell ref="D33:E33"/>
    <mergeCell ref="D34:E34"/>
    <mergeCell ref="D35:E35"/>
    <mergeCell ref="D36:E36"/>
    <mergeCell ref="D37:E37"/>
    <mergeCell ref="C38:E38"/>
    <mergeCell ref="C39:E39"/>
    <mergeCell ref="C40:E40"/>
    <mergeCell ref="C45:E45"/>
    <mergeCell ref="C46:E46"/>
    <mergeCell ref="B50:E50"/>
    <mergeCell ref="B55:E55"/>
    <mergeCell ref="B56:E56"/>
    <mergeCell ref="B57:E57"/>
    <mergeCell ref="B58:E58"/>
    <mergeCell ref="B59:E59"/>
    <mergeCell ref="B60:E60"/>
    <mergeCell ref="B61:E61"/>
    <mergeCell ref="B62:E62"/>
    <mergeCell ref="B66:E66"/>
    <mergeCell ref="B67:E67"/>
    <mergeCell ref="B68:E68"/>
    <mergeCell ref="B69:E69"/>
    <mergeCell ref="B73:E73"/>
    <mergeCell ref="B81:E81"/>
    <mergeCell ref="B82:E82"/>
    <mergeCell ref="B83:E83"/>
    <mergeCell ref="A106:E106"/>
    <mergeCell ref="A107:E107"/>
    <mergeCell ref="A108:E108"/>
    <mergeCell ref="B109:E109"/>
    <mergeCell ref="B110:E110"/>
    <mergeCell ref="B111:E111"/>
    <mergeCell ref="B112:E112"/>
    <mergeCell ref="B113:E113"/>
    <mergeCell ref="B114:E114"/>
    <mergeCell ref="B118:E118"/>
    <mergeCell ref="B122:E122"/>
    <mergeCell ref="B123:E123"/>
    <mergeCell ref="B124:E124"/>
    <mergeCell ref="B125:E125"/>
    <mergeCell ref="B126:E126"/>
    <mergeCell ref="B127:E127"/>
    <mergeCell ref="B128:E128"/>
    <mergeCell ref="B129:E129"/>
    <mergeCell ref="B133:E133"/>
    <mergeCell ref="B134:E134"/>
    <mergeCell ref="B135:E135"/>
    <mergeCell ref="A136:E136"/>
    <mergeCell ref="A137:E137"/>
    <mergeCell ref="A138:E138"/>
    <mergeCell ref="B139:E139"/>
    <mergeCell ref="B140:E140"/>
    <mergeCell ref="A141:E141"/>
    <mergeCell ref="A142:E142"/>
    <mergeCell ref="A143:E143"/>
    <mergeCell ref="B144:E144"/>
    <mergeCell ref="B145:E145"/>
    <mergeCell ref="B146:E146"/>
    <mergeCell ref="A3:A4"/>
    <mergeCell ref="A10:A20"/>
    <mergeCell ref="A21:A24"/>
    <mergeCell ref="A26:A39"/>
    <mergeCell ref="A40:A46"/>
    <mergeCell ref="A47:A50"/>
    <mergeCell ref="A51:A55"/>
    <mergeCell ref="A56:A58"/>
    <mergeCell ref="A59:A60"/>
    <mergeCell ref="A61:A62"/>
    <mergeCell ref="A63:A66"/>
    <mergeCell ref="A68:A69"/>
    <mergeCell ref="A70:A73"/>
    <mergeCell ref="A74:A79"/>
    <mergeCell ref="A82:A83"/>
    <mergeCell ref="A84:A105"/>
    <mergeCell ref="A109:A112"/>
    <mergeCell ref="A113:A114"/>
    <mergeCell ref="A116:A118"/>
    <mergeCell ref="A120:A122"/>
    <mergeCell ref="A123:A124"/>
    <mergeCell ref="A126:A127"/>
    <mergeCell ref="A128:A129"/>
    <mergeCell ref="A130:A133"/>
    <mergeCell ref="A134:A135"/>
    <mergeCell ref="A139:A140"/>
    <mergeCell ref="A144:A145"/>
    <mergeCell ref="B26:B39"/>
    <mergeCell ref="B40:B46"/>
    <mergeCell ref="C29:C37"/>
    <mergeCell ref="E89:E90"/>
    <mergeCell ref="F3:F4"/>
    <mergeCell ref="G3:G4"/>
    <mergeCell ref="H3:H4"/>
    <mergeCell ref="J3:J4"/>
    <mergeCell ref="K3:K4"/>
    <mergeCell ref="L3:L4"/>
    <mergeCell ref="M3:M4"/>
    <mergeCell ref="N3:N4"/>
    <mergeCell ref="O3:O4"/>
    <mergeCell ref="P3:P4"/>
    <mergeCell ref="Q3:Q4"/>
    <mergeCell ref="R3:R4"/>
    <mergeCell ref="S3:S4"/>
    <mergeCell ref="D28:E29"/>
    <mergeCell ref="D30:E31"/>
    <mergeCell ref="B47:E49"/>
    <mergeCell ref="B21:E23"/>
    <mergeCell ref="C43:E44"/>
    <mergeCell ref="B51:E54"/>
    <mergeCell ref="B63:E65"/>
    <mergeCell ref="B70:E71"/>
    <mergeCell ref="B74:E77"/>
    <mergeCell ref="B130:E132"/>
    <mergeCell ref="B119:E121"/>
    <mergeCell ref="B115:E117"/>
    <mergeCell ref="B84:D105"/>
    <mergeCell ref="B78:E80"/>
    <mergeCell ref="C26:E27"/>
    <mergeCell ref="B15:E16"/>
    <mergeCell ref="B13:E14"/>
    <mergeCell ref="B11:E12"/>
    <mergeCell ref="B17:E18"/>
    <mergeCell ref="B19:E20"/>
    <mergeCell ref="B3:E4"/>
  </mergeCells>
  <pageMargins left="0.7" right="0.7" top="0.75" bottom="0.75" header="0.3" footer="0.3"/>
  <pageSetup paperSize="9" orientation="portrait"/>
  <headerFooter/>
  <ignoredErrors>
    <ignoredError sqref="J136 J141 H141 H136 H84 H47 H51 H63 I9 H130 J107:J108 H107"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czjbgs</cp:lastModifiedBy>
  <dcterms:created xsi:type="dcterms:W3CDTF">2006-09-16T00:00:00Z</dcterms:created>
  <dcterms:modified xsi:type="dcterms:W3CDTF">2021-08-23T03:05:04Z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C9A721E6B80340848675BA4946A93484</vt:lpwstr>
  </property>
  <property fmtid="{D5CDD505-2E9C-101B-9397-08002B2CF9AE}" pid="3" name="KSOProductBuildVer">
    <vt:lpwstr>2052-11.1.0.10700</vt:lpwstr>
  </property>
</Properties>
</file>